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현재_통합_문서" defaultThemeVersion="124226"/>
  <bookViews>
    <workbookView showHorizontalScroll="0" showSheetTabs="0" xWindow="11508" yWindow="-12" windowWidth="11544" windowHeight="11016"/>
  </bookViews>
  <sheets>
    <sheet name="교육과정편성표" sheetId="1" r:id="rId1"/>
  </sheets>
  <definedNames>
    <definedName name="_xlnm.Print_Area" localSheetId="0">교육과정편성표!$A$1:$X$41</definedName>
  </definedNames>
  <calcPr calcId="145621"/>
</workbook>
</file>

<file path=xl/calcChain.xml><?xml version="1.0" encoding="utf-8"?>
<calcChain xmlns="http://schemas.openxmlformats.org/spreadsheetml/2006/main">
  <c r="AK2" i="1" l="1"/>
  <c r="AE2" i="1"/>
  <c r="AC4" i="1" l="1"/>
  <c r="N5" i="1" s="1"/>
  <c r="Z5" i="1"/>
  <c r="U14" i="1"/>
  <c r="H5" i="1" l="1"/>
  <c r="K5" i="1"/>
  <c r="S41" i="1"/>
  <c r="S30" i="1" l="1"/>
  <c r="S29" i="1"/>
  <c r="S28" i="1"/>
  <c r="S27" i="1"/>
  <c r="S24" i="1"/>
  <c r="S23" i="1"/>
  <c r="S22" i="1"/>
  <c r="S21" i="1"/>
  <c r="S20" i="1"/>
  <c r="T26" i="1"/>
  <c r="T17" i="1"/>
  <c r="T16" i="1"/>
  <c r="T13" i="1"/>
  <c r="T12" i="1"/>
  <c r="T11" i="1"/>
  <c r="T9" i="1"/>
  <c r="T8" i="1"/>
  <c r="T7" i="1"/>
  <c r="T18" i="1"/>
  <c r="T15" i="1"/>
  <c r="T14" i="1"/>
  <c r="T10" i="1"/>
  <c r="T19" i="1"/>
  <c r="T6" i="1"/>
  <c r="W15" i="1" l="1"/>
  <c r="S15" i="1" s="1"/>
  <c r="R34" i="1"/>
  <c r="Q34" i="1"/>
  <c r="P34" i="1"/>
  <c r="M34" i="1"/>
  <c r="J34" i="1"/>
  <c r="G34" i="1"/>
  <c r="U19" i="1" l="1"/>
  <c r="U18" i="1"/>
  <c r="U16" i="1"/>
  <c r="U11" i="1"/>
  <c r="U7" i="1"/>
  <c r="U6" i="1"/>
  <c r="U10" i="1"/>
  <c r="V33" i="1" l="1"/>
  <c r="V30" i="1"/>
  <c r="V29" i="1"/>
  <c r="V28" i="1"/>
  <c r="V27" i="1"/>
  <c r="V26" i="1"/>
  <c r="V24" i="1"/>
  <c r="V23" i="1"/>
  <c r="V22" i="1"/>
  <c r="V21" i="1"/>
  <c r="V20" i="1"/>
  <c r="V19" i="1"/>
  <c r="V18" i="1"/>
  <c r="V17" i="1"/>
  <c r="V16" i="1"/>
  <c r="V15" i="1"/>
  <c r="V14" i="1"/>
  <c r="V13" i="1"/>
  <c r="V12" i="1"/>
  <c r="V11" i="1"/>
  <c r="V10" i="1"/>
  <c r="V9" i="1"/>
  <c r="V8" i="1"/>
  <c r="V7" i="1"/>
  <c r="V6" i="1"/>
  <c r="W13" i="1" l="1"/>
  <c r="S13" i="1" s="1"/>
  <c r="AP13" i="1"/>
  <c r="AO13" i="1"/>
  <c r="AN13" i="1"/>
  <c r="T33" i="1" l="1"/>
  <c r="W33" i="1" l="1"/>
  <c r="S33" i="1" s="1"/>
  <c r="W18" i="1"/>
  <c r="S18" i="1" s="1"/>
  <c r="W17" i="1"/>
  <c r="S17" i="1" s="1"/>
  <c r="W16" i="1"/>
  <c r="S16" i="1" s="1"/>
  <c r="W14" i="1"/>
  <c r="S14" i="1" s="1"/>
  <c r="W12" i="1"/>
  <c r="S12" i="1" s="1"/>
  <c r="W11" i="1"/>
  <c r="S11" i="1" s="1"/>
  <c r="W10" i="1"/>
  <c r="S10" i="1" s="1"/>
  <c r="W9" i="1"/>
  <c r="S9" i="1" s="1"/>
  <c r="W8" i="1"/>
  <c r="S8" i="1" s="1"/>
  <c r="W7" i="1"/>
  <c r="S7" i="1" s="1"/>
  <c r="W6" i="1"/>
  <c r="S6" i="1" s="1"/>
  <c r="W26" i="1"/>
  <c r="S26" i="1" s="1"/>
  <c r="W19" i="1"/>
  <c r="S19" i="1" s="1"/>
  <c r="Y30" i="1" l="1"/>
  <c r="Y29" i="1"/>
  <c r="Y27" i="1"/>
  <c r="Y26" i="1"/>
  <c r="Y28" i="1" l="1"/>
  <c r="N39" i="1" l="1"/>
  <c r="K39" i="1"/>
  <c r="H39" i="1"/>
  <c r="E39" i="1" l="1"/>
  <c r="E38" i="1"/>
  <c r="E37" i="1"/>
  <c r="E36" i="1"/>
  <c r="E35" i="1"/>
  <c r="G31" i="1"/>
  <c r="T30" i="1"/>
  <c r="T29" i="1"/>
  <c r="T28" i="1"/>
  <c r="T27" i="1"/>
  <c r="T24" i="1"/>
  <c r="T23" i="1"/>
  <c r="T22" i="1"/>
  <c r="T21" i="1"/>
  <c r="T20" i="1"/>
  <c r="O13" i="1" l="1"/>
  <c r="AK13" i="1" s="1"/>
  <c r="I13" i="1" l="1"/>
  <c r="I29" i="1"/>
  <c r="I14" i="1"/>
  <c r="L13" i="1"/>
  <c r="O28" i="1"/>
  <c r="AL5" i="1"/>
  <c r="L29" i="1"/>
  <c r="AI5" i="1"/>
  <c r="I23" i="1"/>
  <c r="AF5" i="1"/>
  <c r="L15" i="1"/>
  <c r="L22" i="1"/>
  <c r="L23" i="1"/>
  <c r="L24" i="1"/>
  <c r="L10" i="1"/>
  <c r="AJ10" i="1" s="1"/>
  <c r="L14" i="1"/>
  <c r="O21" i="1"/>
  <c r="O8" i="1"/>
  <c r="O12" i="1"/>
  <c r="I8" i="1"/>
  <c r="L16" i="1"/>
  <c r="L26" i="1"/>
  <c r="O14" i="1"/>
  <c r="O24" i="1"/>
  <c r="L6" i="1"/>
  <c r="L17" i="1"/>
  <c r="L27" i="1"/>
  <c r="O15" i="1"/>
  <c r="O29" i="1"/>
  <c r="L7" i="1"/>
  <c r="L18" i="1"/>
  <c r="AJ18" i="1" s="1"/>
  <c r="L30" i="1"/>
  <c r="O16" i="1"/>
  <c r="O30" i="1"/>
  <c r="L8" i="1"/>
  <c r="L19" i="1"/>
  <c r="L33" i="1"/>
  <c r="O17" i="1"/>
  <c r="O33" i="1"/>
  <c r="L9" i="1"/>
  <c r="L21" i="1"/>
  <c r="O6" i="1"/>
  <c r="AM6" i="1" s="1"/>
  <c r="O20" i="1"/>
  <c r="O7" i="1"/>
  <c r="O22" i="1"/>
  <c r="O23" i="1"/>
  <c r="O9" i="1"/>
  <c r="O18" i="1"/>
  <c r="AM18" i="1" s="1"/>
  <c r="O26" i="1"/>
  <c r="L11" i="1"/>
  <c r="L28" i="1"/>
  <c r="O10" i="1"/>
  <c r="AM10" i="1" s="1"/>
  <c r="O19" i="1"/>
  <c r="O27" i="1"/>
  <c r="L12" i="1"/>
  <c r="L20" i="1"/>
  <c r="O11" i="1"/>
  <c r="I10" i="1"/>
  <c r="I19" i="1"/>
  <c r="I27" i="1"/>
  <c r="I11" i="1"/>
  <c r="I28" i="1"/>
  <c r="I12" i="1"/>
  <c r="I20" i="1"/>
  <c r="I21" i="1"/>
  <c r="I30" i="1"/>
  <c r="I6" i="1"/>
  <c r="I15" i="1"/>
  <c r="I22" i="1"/>
  <c r="I33" i="1"/>
  <c r="I17" i="1"/>
  <c r="I24" i="1"/>
  <c r="I9" i="1"/>
  <c r="I18" i="1"/>
  <c r="I26" i="1"/>
  <c r="I7" i="1"/>
  <c r="I16" i="1"/>
  <c r="AP39" i="1"/>
  <c r="AP33" i="1"/>
  <c r="AP30" i="1"/>
  <c r="AP29" i="1"/>
  <c r="AP28" i="1"/>
  <c r="AP27" i="1"/>
  <c r="AP26" i="1"/>
  <c r="AP24" i="1"/>
  <c r="AP23" i="1"/>
  <c r="AP22" i="1"/>
  <c r="AP21" i="1"/>
  <c r="AP20" i="1"/>
  <c r="AP19" i="1"/>
  <c r="AP18" i="1"/>
  <c r="AP17" i="1"/>
  <c r="AP16" i="1"/>
  <c r="AP15" i="1"/>
  <c r="AP14" i="1"/>
  <c r="AP12" i="1"/>
  <c r="AP11" i="1"/>
  <c r="AP10" i="1"/>
  <c r="AP9" i="1"/>
  <c r="AP8" i="1"/>
  <c r="AP7" i="1"/>
  <c r="AP6" i="1"/>
  <c r="AO39" i="1"/>
  <c r="AO33" i="1"/>
  <c r="AO30" i="1"/>
  <c r="AO29" i="1"/>
  <c r="AO28" i="1"/>
  <c r="AO27" i="1"/>
  <c r="AO26" i="1"/>
  <c r="AO24" i="1"/>
  <c r="AO23" i="1"/>
  <c r="AO22" i="1"/>
  <c r="AO21" i="1"/>
  <c r="AO20" i="1"/>
  <c r="AO19" i="1"/>
  <c r="AO18" i="1"/>
  <c r="AO17" i="1"/>
  <c r="AO16" i="1"/>
  <c r="AO15" i="1"/>
  <c r="AO14" i="1"/>
  <c r="AO12" i="1"/>
  <c r="AO11" i="1"/>
  <c r="AO10" i="1"/>
  <c r="AO9" i="1"/>
  <c r="AO8" i="1"/>
  <c r="AO7" i="1"/>
  <c r="AO6" i="1"/>
  <c r="AN39" i="1"/>
  <c r="AN33" i="1"/>
  <c r="AN30" i="1"/>
  <c r="AN29" i="1"/>
  <c r="AN28" i="1"/>
  <c r="AN27" i="1"/>
  <c r="AN26" i="1"/>
  <c r="AN24" i="1"/>
  <c r="AN23" i="1"/>
  <c r="AN22" i="1"/>
  <c r="AN21" i="1"/>
  <c r="AN20" i="1"/>
  <c r="AN19" i="1"/>
  <c r="AN18" i="1"/>
  <c r="AN17" i="1"/>
  <c r="AN16" i="1"/>
  <c r="AN15" i="1"/>
  <c r="AN14" i="1"/>
  <c r="AN12" i="1"/>
  <c r="AN11" i="1"/>
  <c r="AN10" i="1"/>
  <c r="AN9" i="1"/>
  <c r="AN8" i="1"/>
  <c r="AN7" i="1"/>
  <c r="AN6" i="1"/>
  <c r="X16" i="1" l="1"/>
  <c r="X33" i="1"/>
  <c r="AO41" i="1"/>
  <c r="X15" i="1"/>
  <c r="X7" i="1"/>
  <c r="X9" i="1"/>
  <c r="X26" i="1"/>
  <c r="AN41" i="1"/>
  <c r="AP41" i="1"/>
  <c r="X11" i="1"/>
  <c r="X17" i="1"/>
  <c r="X8" i="1"/>
  <c r="X14" i="1"/>
  <c r="X18" i="1"/>
  <c r="X10" i="1"/>
  <c r="X12" i="1"/>
  <c r="X19" i="1"/>
  <c r="AG6" i="1"/>
  <c r="X6" i="1"/>
  <c r="AE13" i="1"/>
  <c r="X13" i="1"/>
  <c r="E13" i="1"/>
  <c r="AH13" i="1"/>
  <c r="AG18" i="1"/>
  <c r="AG10" i="1"/>
  <c r="AJ6" i="1"/>
  <c r="AM11" i="1"/>
  <c r="AG11" i="1"/>
  <c r="AJ11" i="1"/>
  <c r="AM16" i="1"/>
  <c r="AG7" i="1"/>
  <c r="AJ16" i="1"/>
  <c r="AM26" i="1"/>
  <c r="AJ14" i="1"/>
  <c r="AM14" i="1"/>
  <c r="AM19" i="1"/>
  <c r="AJ7" i="1"/>
  <c r="AJ26" i="1"/>
  <c r="AG14" i="1"/>
  <c r="AM7" i="1"/>
  <c r="AJ19" i="1"/>
  <c r="AG16" i="1"/>
  <c r="AG26" i="1"/>
  <c r="AG19" i="1"/>
  <c r="E23" i="1"/>
  <c r="E29" i="1"/>
  <c r="E8" i="1"/>
  <c r="E20" i="1"/>
  <c r="E17" i="1"/>
  <c r="E12" i="1"/>
  <c r="E30" i="1"/>
  <c r="E21" i="1"/>
  <c r="E24" i="1"/>
  <c r="E14" i="1"/>
  <c r="E19" i="1"/>
  <c r="E9" i="1"/>
  <c r="E27" i="1"/>
  <c r="E33" i="1"/>
  <c r="E16" i="1"/>
  <c r="E7" i="1"/>
  <c r="E15" i="1"/>
  <c r="E28" i="1"/>
  <c r="E22" i="1"/>
  <c r="E26" i="1"/>
  <c r="E6" i="1"/>
  <c r="E18" i="1"/>
  <c r="E11" i="1"/>
  <c r="E10" i="1"/>
  <c r="F11" i="1" l="1"/>
  <c r="F7" i="1"/>
  <c r="AH38" i="1"/>
  <c r="AE38" i="1"/>
  <c r="AH37" i="1"/>
  <c r="AE37" i="1"/>
  <c r="AH36" i="1"/>
  <c r="AE36" i="1"/>
  <c r="AH35" i="1"/>
  <c r="AE35" i="1"/>
  <c r="I25" i="1"/>
  <c r="F32" i="1"/>
  <c r="F40" i="1" s="1"/>
  <c r="AE33" i="1"/>
  <c r="AH33" i="1"/>
  <c r="AK33" i="1"/>
  <c r="AP34" i="1"/>
  <c r="AN34" i="1"/>
  <c r="R25" i="1"/>
  <c r="AP25" i="1" s="1"/>
  <c r="Q25" i="1"/>
  <c r="P25" i="1"/>
  <c r="O25" i="1"/>
  <c r="N25" i="1"/>
  <c r="M25" i="1"/>
  <c r="L25" i="1"/>
  <c r="K25" i="1"/>
  <c r="J25" i="1"/>
  <c r="H25" i="1"/>
  <c r="R31" i="1"/>
  <c r="AP31" i="1" s="1"/>
  <c r="Q31" i="1"/>
  <c r="AO31" i="1" s="1"/>
  <c r="P31" i="1"/>
  <c r="AN31" i="1" s="1"/>
  <c r="O31" i="1"/>
  <c r="N31" i="1"/>
  <c r="M31" i="1"/>
  <c r="L31" i="1"/>
  <c r="K31" i="1"/>
  <c r="J31" i="1"/>
  <c r="I31" i="1"/>
  <c r="H31" i="1"/>
  <c r="X31" i="1" l="1"/>
  <c r="X25" i="1"/>
  <c r="V34" i="1"/>
  <c r="W34" i="1"/>
  <c r="T34" i="1" s="1"/>
  <c r="S34" i="1" s="1"/>
  <c r="W31" i="1"/>
  <c r="H32" i="1"/>
  <c r="H40" i="1" s="1"/>
  <c r="P32" i="1"/>
  <c r="AN32" i="1" s="1"/>
  <c r="AN25" i="1"/>
  <c r="AO34" i="1"/>
  <c r="AE34" i="1"/>
  <c r="F14" i="1"/>
  <c r="Q32" i="1"/>
  <c r="AO25" i="1"/>
  <c r="R32" i="1"/>
  <c r="K32" i="1"/>
  <c r="K40" i="1" s="1"/>
  <c r="L32" i="1"/>
  <c r="L40" i="1" s="1"/>
  <c r="L39" i="1" s="1"/>
  <c r="AH39" i="1" s="1"/>
  <c r="M32" i="1"/>
  <c r="M40" i="1" s="1"/>
  <c r="N32" i="1"/>
  <c r="N40" i="1" s="1"/>
  <c r="O32" i="1"/>
  <c r="O40" i="1" s="1"/>
  <c r="O39" i="1" s="1"/>
  <c r="AK39" i="1" s="1"/>
  <c r="F26" i="1"/>
  <c r="E31" i="1" s="1"/>
  <c r="J32" i="1"/>
  <c r="AK34" i="1"/>
  <c r="I32" i="1"/>
  <c r="I40" i="1" s="1"/>
  <c r="I39" i="1" s="1"/>
  <c r="F35" i="1"/>
  <c r="AH34" i="1"/>
  <c r="E34" i="1"/>
  <c r="AK30" i="1"/>
  <c r="AH30" i="1"/>
  <c r="AE30" i="1"/>
  <c r="AK29" i="1"/>
  <c r="AH29" i="1"/>
  <c r="AE29" i="1"/>
  <c r="AK28" i="1"/>
  <c r="AH28" i="1"/>
  <c r="AE28" i="1"/>
  <c r="AK27" i="1"/>
  <c r="AH27" i="1"/>
  <c r="AE27" i="1"/>
  <c r="AK26" i="1"/>
  <c r="AH26" i="1"/>
  <c r="AE26" i="1"/>
  <c r="AK24" i="1"/>
  <c r="AH24" i="1"/>
  <c r="AE24" i="1"/>
  <c r="AK23" i="1"/>
  <c r="AH23" i="1"/>
  <c r="AE23" i="1"/>
  <c r="AK22" i="1"/>
  <c r="AH22" i="1"/>
  <c r="AE22" i="1"/>
  <c r="AK21" i="1"/>
  <c r="AH21" i="1"/>
  <c r="AE21" i="1"/>
  <c r="AK20" i="1"/>
  <c r="AH20" i="1"/>
  <c r="AE20" i="1"/>
  <c r="AK19" i="1"/>
  <c r="AH19" i="1"/>
  <c r="AE19" i="1"/>
  <c r="AK18" i="1"/>
  <c r="AH18" i="1"/>
  <c r="AE18" i="1"/>
  <c r="AK17" i="1"/>
  <c r="AH17" i="1"/>
  <c r="AE17" i="1"/>
  <c r="AK16" i="1"/>
  <c r="AH16" i="1"/>
  <c r="AE16" i="1"/>
  <c r="AK15" i="1"/>
  <c r="AH15" i="1"/>
  <c r="AE15" i="1"/>
  <c r="AK14" i="1"/>
  <c r="AH14" i="1"/>
  <c r="AE14" i="1"/>
  <c r="AK12" i="1"/>
  <c r="AH12" i="1"/>
  <c r="AE12" i="1"/>
  <c r="AK11" i="1"/>
  <c r="AH11" i="1"/>
  <c r="AE11" i="1"/>
  <c r="AK10" i="1"/>
  <c r="AH10" i="1"/>
  <c r="AE10" i="1"/>
  <c r="AK9" i="1"/>
  <c r="AH9" i="1"/>
  <c r="AE9" i="1"/>
  <c r="AK8" i="1"/>
  <c r="AH8" i="1"/>
  <c r="AE8" i="1"/>
  <c r="AK7" i="1"/>
  <c r="AH7" i="1"/>
  <c r="AE7" i="1"/>
  <c r="AK6" i="1"/>
  <c r="AH6" i="1"/>
  <c r="AE6" i="1"/>
  <c r="W25" i="1"/>
  <c r="D25" i="1"/>
  <c r="D32" i="1" s="1"/>
  <c r="F19" i="1"/>
  <c r="X32" i="1" l="1"/>
  <c r="X40" i="1" s="1"/>
  <c r="J40" i="1"/>
  <c r="W32" i="1"/>
  <c r="AK41" i="1"/>
  <c r="M41" i="1" s="1"/>
  <c r="AH41" i="1"/>
  <c r="J41" i="1" s="1"/>
  <c r="AE41" i="1"/>
  <c r="G41" i="1" s="1"/>
  <c r="P40" i="1"/>
  <c r="AN40" i="1" s="1"/>
  <c r="AE39" i="1"/>
  <c r="R40" i="1"/>
  <c r="AP40" i="1" s="1"/>
  <c r="AP32" i="1"/>
  <c r="Q40" i="1"/>
  <c r="AO40" i="1" s="1"/>
  <c r="AO32" i="1"/>
  <c r="AH32" i="1"/>
  <c r="AK32" i="1"/>
  <c r="AK25" i="1"/>
  <c r="P41" i="1"/>
  <c r="AH25" i="1"/>
  <c r="R41" i="1"/>
  <c r="Q41" i="1"/>
  <c r="G25" i="1" l="1"/>
  <c r="T25" i="1" s="1"/>
  <c r="G32" i="1" l="1"/>
  <c r="T32" i="1" s="1"/>
  <c r="AE25" i="1"/>
  <c r="F16" i="1"/>
  <c r="AE32" i="1" l="1"/>
  <c r="G40" i="1"/>
  <c r="E25" i="1"/>
  <c r="AK31" i="1"/>
  <c r="AH31" i="1"/>
  <c r="AE31" i="1"/>
  <c r="T40" i="1" l="1"/>
  <c r="E32" i="1"/>
  <c r="E40" i="1" s="1"/>
  <c r="AE40" i="1"/>
  <c r="AK40" i="1"/>
  <c r="AH40" i="1"/>
</calcChain>
</file>

<file path=xl/comments1.xml><?xml version="1.0" encoding="utf-8"?>
<comments xmlns="http://schemas.openxmlformats.org/spreadsheetml/2006/main">
  <authors>
    <author>두루두루</author>
    <author>DURUDURU</author>
  </authors>
  <commentList>
    <comment ref="E1" authorId="0">
      <text>
        <r>
          <rPr>
            <b/>
            <sz val="9"/>
            <color indexed="81"/>
            <rFont val="돋움"/>
            <family val="3"/>
            <charset val="129"/>
          </rPr>
          <t>학년도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숫자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입력</t>
        </r>
      </text>
    </comment>
    <comment ref="A2" authorId="1">
      <text>
        <r>
          <rPr>
            <b/>
            <sz val="9"/>
            <color indexed="81"/>
            <rFont val="돋움"/>
            <family val="3"/>
            <charset val="129"/>
          </rPr>
          <t>학교명 입력</t>
        </r>
      </text>
    </comment>
    <comment ref="G2" authorId="1">
      <text>
        <r>
          <rPr>
            <b/>
            <sz val="9"/>
            <color indexed="81"/>
            <rFont val="Tahoma"/>
            <family val="2"/>
          </rPr>
          <t>1</t>
        </r>
        <r>
          <rPr>
            <b/>
            <sz val="9"/>
            <color indexed="81"/>
            <rFont val="돋움"/>
            <family val="3"/>
            <charset val="129"/>
          </rPr>
          <t>학년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학급수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입력</t>
        </r>
      </text>
    </comment>
    <comment ref="M2" authorId="1">
      <text>
        <r>
          <rPr>
            <b/>
            <sz val="9"/>
            <color indexed="81"/>
            <rFont val="Tahoma"/>
            <family val="2"/>
          </rPr>
          <t>2</t>
        </r>
        <r>
          <rPr>
            <b/>
            <sz val="9"/>
            <color indexed="81"/>
            <rFont val="돋움"/>
            <family val="3"/>
            <charset val="129"/>
          </rPr>
          <t>학년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학급수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입력</t>
        </r>
      </text>
    </comment>
    <comment ref="Q2" authorId="1">
      <text>
        <r>
          <rPr>
            <b/>
            <sz val="9"/>
            <color indexed="81"/>
            <rFont val="Tahoma"/>
            <family val="2"/>
          </rPr>
          <t>3</t>
        </r>
        <r>
          <rPr>
            <b/>
            <sz val="9"/>
            <color indexed="81"/>
            <rFont val="돋움"/>
            <family val="3"/>
            <charset val="129"/>
          </rPr>
          <t>학년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학급수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입력</t>
        </r>
      </text>
    </comment>
    <comment ref="C24" authorId="1">
      <text>
        <r>
          <rPr>
            <sz val="9"/>
            <color indexed="81"/>
            <rFont val="돋움"/>
            <family val="3"/>
            <charset val="129"/>
          </rPr>
          <t>별도의 선택과목명 입력</t>
        </r>
      </text>
    </comment>
  </commentList>
</comments>
</file>

<file path=xl/sharedStrings.xml><?xml version="1.0" encoding="utf-8"?>
<sst xmlns="http://schemas.openxmlformats.org/spreadsheetml/2006/main" count="120" uniqueCount="103">
  <si>
    <t>구분</t>
  </si>
  <si>
    <t>1학년</t>
  </si>
  <si>
    <t>2학년</t>
  </si>
  <si>
    <t>3학년</t>
  </si>
  <si>
    <t>국어</t>
  </si>
  <si>
    <t>사회</t>
  </si>
  <si>
    <t>도덕</t>
  </si>
  <si>
    <t>역사</t>
  </si>
  <si>
    <t>수학</t>
  </si>
  <si>
    <t>과학</t>
  </si>
  <si>
    <t>음악</t>
  </si>
  <si>
    <t>미술</t>
  </si>
  <si>
    <t>영어</t>
  </si>
  <si>
    <t>한문</t>
  </si>
  <si>
    <t>정보</t>
  </si>
  <si>
    <t>생활외국어</t>
  </si>
  <si>
    <t>보건</t>
  </si>
  <si>
    <t>진로와 직업</t>
  </si>
  <si>
    <t>자율활동</t>
  </si>
  <si>
    <t>동아리활동</t>
  </si>
  <si>
    <t>봉사활동</t>
  </si>
  <si>
    <t>진로활동</t>
  </si>
  <si>
    <t>교
과
(군)</t>
    <phoneticPr fontId="1" type="noConversion"/>
  </si>
  <si>
    <t>창의적
체험
활동</t>
    <phoneticPr fontId="1" type="noConversion"/>
  </si>
  <si>
    <t>예술
(음악/미술)</t>
    <phoneticPr fontId="1" type="noConversion"/>
  </si>
  <si>
    <t>기준
시수</t>
    <phoneticPr fontId="1" type="noConversion"/>
  </si>
  <si>
    <t>동아리활동</t>
    <phoneticPr fontId="1" type="noConversion"/>
  </si>
  <si>
    <t>체육</t>
    <phoneticPr fontId="1" type="noConversion"/>
  </si>
  <si>
    <t>기술·가정</t>
    <phoneticPr fontId="1" type="noConversion"/>
  </si>
  <si>
    <t>철학</t>
    <phoneticPr fontId="1" type="noConversion"/>
  </si>
  <si>
    <t>학년도 입학생의 3개년 교육과정 편성 및 시간 배당표</t>
    <phoneticPr fontId="1" type="noConversion"/>
  </si>
  <si>
    <t>기본</t>
  </si>
  <si>
    <t>기본</t>
    <phoneticPr fontId="1" type="noConversion"/>
  </si>
  <si>
    <t>증감</t>
  </si>
  <si>
    <t>증감</t>
    <phoneticPr fontId="1" type="noConversion"/>
  </si>
  <si>
    <t>1학기</t>
    <phoneticPr fontId="1" type="noConversion"/>
  </si>
  <si>
    <t>2학기</t>
    <phoneticPr fontId="1" type="noConversion"/>
  </si>
  <si>
    <t>2학기</t>
    <phoneticPr fontId="1" type="noConversion"/>
  </si>
  <si>
    <t>기본</t>
    <phoneticPr fontId="1" type="noConversion"/>
  </si>
  <si>
    <t>1학기</t>
    <phoneticPr fontId="1" type="noConversion"/>
  </si>
  <si>
    <t>기본</t>
    <phoneticPr fontId="1" type="noConversion"/>
  </si>
  <si>
    <t>(증배 &amp; 순증)</t>
    <phoneticPr fontId="1" type="noConversion"/>
  </si>
  <si>
    <t>(체육 대체)</t>
    <phoneticPr fontId="1" type="noConversion"/>
  </si>
  <si>
    <t>사회
(역사 포함)
/도덕</t>
    <phoneticPr fontId="1" type="noConversion"/>
  </si>
  <si>
    <t>기준
대비
증감</t>
    <phoneticPr fontId="1" type="noConversion"/>
  </si>
  <si>
    <t>소계(체육 대체 포함)</t>
    <phoneticPr fontId="1" type="noConversion"/>
  </si>
  <si>
    <t>소계</t>
    <phoneticPr fontId="1" type="noConversion"/>
  </si>
  <si>
    <t>기준
시수
검토</t>
    <phoneticPr fontId="1" type="noConversion"/>
  </si>
  <si>
    <t>1학년 (기본 / 자유학기)</t>
    <phoneticPr fontId="1" type="noConversion"/>
  </si>
  <si>
    <t>2학년 (기본 / 자유학기)</t>
    <phoneticPr fontId="1" type="noConversion"/>
  </si>
  <si>
    <t>자유학기활동</t>
    <phoneticPr fontId="1" type="noConversion"/>
  </si>
  <si>
    <t>진로탐색 활동</t>
    <phoneticPr fontId="1" type="noConversion"/>
  </si>
  <si>
    <t>주제선택 활동</t>
    <phoneticPr fontId="1" type="noConversion"/>
  </si>
  <si>
    <t>동아리 활동</t>
    <phoneticPr fontId="1" type="noConversion"/>
  </si>
  <si>
    <t>3학년</t>
    <phoneticPr fontId="1" type="noConversion"/>
  </si>
  <si>
    <t>학교스포츠클럽</t>
    <phoneticPr fontId="1" type="noConversion"/>
  </si>
  <si>
    <t>학교스포츠클럽</t>
    <phoneticPr fontId="1" type="noConversion"/>
  </si>
  <si>
    <t>편성 합계</t>
    <phoneticPr fontId="1" type="noConversion"/>
  </si>
  <si>
    <t>&lt; 설정 및 작성 도움말 &gt;</t>
    <phoneticPr fontId="1" type="noConversion"/>
  </si>
  <si>
    <t>선택</t>
    <phoneticPr fontId="1" type="noConversion"/>
  </si>
  <si>
    <t>1학기</t>
    <phoneticPr fontId="1" type="noConversion"/>
  </si>
  <si>
    <t>2학기</t>
    <phoneticPr fontId="1" type="noConversion"/>
  </si>
  <si>
    <t>1학기</t>
    <phoneticPr fontId="1" type="noConversion"/>
  </si>
  <si>
    <t>2학기</t>
    <phoneticPr fontId="1" type="noConversion"/>
  </si>
  <si>
    <t>증감</t>
    <phoneticPr fontId="1" type="noConversion"/>
  </si>
  <si>
    <t>예술·체육 활동</t>
    <phoneticPr fontId="1" type="noConversion"/>
  </si>
  <si>
    <t>충청남도</t>
  </si>
  <si>
    <t>지역 선택</t>
    <phoneticPr fontId="1" type="noConversion"/>
  </si>
  <si>
    <t>기본
편성
시수</t>
    <phoneticPr fontId="1" type="noConversion"/>
  </si>
  <si>
    <t>학급수</t>
    <phoneticPr fontId="1" type="noConversion"/>
  </si>
  <si>
    <t>편성
시수</t>
    <phoneticPr fontId="1" type="noConversion"/>
  </si>
  <si>
    <t>과학/
기술·가정/
정보</t>
    <phoneticPr fontId="1" type="noConversion"/>
  </si>
  <si>
    <t>환경</t>
    <phoneticPr fontId="1" type="noConversion"/>
  </si>
  <si>
    <t>편성
학기
수</t>
    <phoneticPr fontId="1" type="noConversion"/>
  </si>
  <si>
    <t>총계(교과+창체+학교스포츠클럽)</t>
    <phoneticPr fontId="1" type="noConversion"/>
  </si>
  <si>
    <t>합계(교과+창체)</t>
    <phoneticPr fontId="1" type="noConversion"/>
  </si>
  <si>
    <t>20%
증감 
범위</t>
    <phoneticPr fontId="1" type="noConversion"/>
  </si>
  <si>
    <t>자유
전환
시수</t>
    <phoneticPr fontId="1" type="noConversion"/>
  </si>
  <si>
    <t>이상</t>
    <phoneticPr fontId="1" type="noConversion"/>
  </si>
  <si>
    <t>← (총 306 이상, 특정 학년과 학기로 편중되지 않도록 함)</t>
    <phoneticPr fontId="1" type="noConversion"/>
  </si>
  <si>
    <t>학기별 이수과목 수(체육, 음악, 미술, 교양선택 제외)</t>
    <phoneticPr fontId="1" type="noConversion"/>
  </si>
  <si>
    <r>
      <rPr>
        <b/>
        <sz val="8"/>
        <color theme="2" tint="-0.499984740745262"/>
        <rFont val="굴림"/>
        <family val="3"/>
        <charset val="129"/>
      </rPr>
      <t>←</t>
    </r>
    <r>
      <rPr>
        <sz val="8"/>
        <color theme="2" tint="-0.499984740745262"/>
        <rFont val="굴림"/>
        <family val="3"/>
        <charset val="129"/>
      </rPr>
      <t xml:space="preserve"> (교과 감축을 대신하거나 순수 증가시킨 시수)</t>
    </r>
    <phoneticPr fontId="1" type="noConversion"/>
  </si>
  <si>
    <r>
      <rPr>
        <b/>
        <sz val="8"/>
        <color theme="0" tint="-0.34998626667073579"/>
        <rFont val="굴림"/>
        <family val="3"/>
        <charset val="129"/>
      </rPr>
      <t>←</t>
    </r>
    <r>
      <rPr>
        <sz val="8"/>
        <color theme="0" tint="-0.34998626667073579"/>
        <rFont val="굴림"/>
        <family val="3"/>
        <charset val="129"/>
      </rPr>
      <t xml:space="preserve"> (2개 학기 이상 편성하되 가능한 연속 학기 편성을 권장함)</t>
    </r>
    <phoneticPr fontId="1" type="noConversion"/>
  </si>
  <si>
    <r>
      <rPr>
        <b/>
        <sz val="8"/>
        <color theme="2" tint="-0.499984740745262"/>
        <rFont val="굴림"/>
        <family val="3"/>
        <charset val="129"/>
      </rPr>
      <t>←</t>
    </r>
    <r>
      <rPr>
        <sz val="8"/>
        <color theme="2" tint="-0.499984740745262"/>
        <rFont val="굴림"/>
        <family val="3"/>
        <charset val="129"/>
      </rPr>
      <t xml:space="preserve"> (기준시수 감축 불가, 매학기 편성해야 함)</t>
    </r>
    <phoneticPr fontId="1" type="noConversion"/>
  </si>
  <si>
    <r>
      <rPr>
        <b/>
        <sz val="8"/>
        <color theme="2" tint="-0.499984740745262"/>
        <rFont val="굴림"/>
        <family val="3"/>
        <charset val="129"/>
      </rPr>
      <t>←</t>
    </r>
    <r>
      <rPr>
        <sz val="8"/>
        <color theme="2" tint="-0.499984740745262"/>
        <rFont val="굴림"/>
        <family val="3"/>
        <charset val="129"/>
      </rPr>
      <t xml:space="preserve"> (체육 수업으로 대체할 학교스포츠클럽 활동 시수)</t>
    </r>
    <phoneticPr fontId="1" type="noConversion"/>
  </si>
  <si>
    <r>
      <rPr>
        <b/>
        <sz val="8"/>
        <color theme="2" tint="-0.499984740745262"/>
        <rFont val="굴림"/>
        <family val="3"/>
        <charset val="129"/>
      </rPr>
      <t>←</t>
    </r>
    <r>
      <rPr>
        <sz val="8"/>
        <color theme="2" tint="-0.499984740745262"/>
        <rFont val="굴림"/>
        <family val="3"/>
        <charset val="129"/>
      </rPr>
      <t xml:space="preserve"> (기준시수 감축 불가, 학년별 한 학기 이상을 편성해야 함)</t>
    </r>
    <phoneticPr fontId="1" type="noConversion"/>
  </si>
  <si>
    <r>
      <rPr>
        <b/>
        <sz val="8"/>
        <color theme="2" tint="-0.499984740745262"/>
        <rFont val="굴림"/>
        <family val="3"/>
        <charset val="129"/>
      </rPr>
      <t>←</t>
    </r>
    <r>
      <rPr>
        <sz val="8"/>
        <color theme="2" tint="-0.499984740745262"/>
        <rFont val="굴림"/>
        <family val="3"/>
        <charset val="129"/>
      </rPr>
      <t xml:space="preserve"> (증감, 집중 요인이 없을 경우 각 학기당 기본시수는 510 이상)</t>
    </r>
    <phoneticPr fontId="1" type="noConversion"/>
  </si>
  <si>
    <r>
      <rPr>
        <b/>
        <sz val="8"/>
        <color theme="2" tint="-0.499984740745262"/>
        <rFont val="굴림"/>
        <family val="3"/>
        <charset val="129"/>
      </rPr>
      <t>←</t>
    </r>
    <r>
      <rPr>
        <sz val="8"/>
        <color theme="2" tint="-0.499984740745262"/>
        <rFont val="굴림"/>
        <family val="3"/>
        <charset val="129"/>
      </rPr>
      <t xml:space="preserve"> (3개년간 매학기로 편성하여 총 136시간 이상을 확보해야 함)</t>
    </r>
    <phoneticPr fontId="1" type="noConversion"/>
  </si>
  <si>
    <r>
      <rPr>
        <b/>
        <sz val="8"/>
        <color theme="2" tint="-0.499984740745262"/>
        <rFont val="굴림"/>
        <family val="3"/>
        <charset val="129"/>
      </rPr>
      <t>←</t>
    </r>
    <r>
      <rPr>
        <sz val="8"/>
        <color theme="2" tint="-0.499984740745262"/>
        <rFont val="굴림"/>
        <family val="3"/>
        <charset val="129"/>
      </rPr>
      <t xml:space="preserve"> (자유학기 활동으로 전환한 교과 및 창의적 체험활동)
</t>
    </r>
    <r>
      <rPr>
        <sz val="8"/>
        <color theme="2" tint="-0.499984740745262"/>
        <rFont val="돋움"/>
        <family val="3"/>
        <charset val="129"/>
      </rPr>
      <t xml:space="preserve">   : 교과(군)별 배당된 시간의 20% 범위와 창의적 체험활동 시수의 
     85시간 범위 내에서 연간 221시간(13단위) 이상 편성·운영함
   : 4개 활동 영역에 시수를 전환한 교과와 창의적 체험활동을 명시</t>
    </r>
    <phoneticPr fontId="1" type="noConversion"/>
  </si>
  <si>
    <r>
      <rPr>
        <b/>
        <sz val="8"/>
        <color theme="2" tint="-0.499984740745262"/>
        <rFont val="굴림"/>
        <family val="3"/>
        <charset val="129"/>
      </rPr>
      <t>←</t>
    </r>
    <r>
      <rPr>
        <sz val="8"/>
        <color theme="2" tint="-0.499984740745262"/>
        <rFont val="굴림"/>
        <family val="3"/>
        <charset val="129"/>
      </rPr>
      <t xml:space="preserve"> (총 3,366 이상, 특정 학년과 학기로 편중되지 않도록 함)</t>
    </r>
    <phoneticPr fontId="1" type="noConversion"/>
  </si>
  <si>
    <r>
      <rPr>
        <b/>
        <sz val="8"/>
        <color theme="2" tint="-0.499984740745262"/>
        <rFont val="굴림"/>
        <family val="3"/>
        <charset val="129"/>
      </rPr>
      <t>←</t>
    </r>
    <r>
      <rPr>
        <sz val="8"/>
        <color theme="2" tint="-0.499984740745262"/>
        <rFont val="굴림"/>
        <family val="3"/>
        <charset val="129"/>
      </rPr>
      <t xml:space="preserve"> (각 학기당 이수과목 수는 8개 이하가 되어야 함)</t>
    </r>
    <phoneticPr fontId="1" type="noConversion"/>
  </si>
  <si>
    <r>
      <rPr>
        <b/>
        <sz val="8"/>
        <color theme="2" tint="-0.499984740745262"/>
        <rFont val="굴림"/>
        <family val="3"/>
        <charset val="129"/>
      </rPr>
      <t>←</t>
    </r>
    <r>
      <rPr>
        <sz val="8"/>
        <color theme="2" tint="-0.499984740745262"/>
        <rFont val="굴림"/>
        <family val="3"/>
        <charset val="129"/>
      </rPr>
      <t xml:space="preserve"> (기준시수 이상을 편성하여 운영해야 함)
</t>
    </r>
    <r>
      <rPr>
        <sz val="8"/>
        <color theme="2" tint="-0.499984740745262"/>
        <rFont val="돋움"/>
        <family val="3"/>
        <charset val="129"/>
      </rPr>
      <t xml:space="preserve">    : 학교스포츠클럽 활동 - 68시간 범위내에서만 배정함
    : 자유학년제의 자유학기 활동 - 85시간 범위내에서 배정
    : 봉사활동 - 자유학기 활동으로 전환하지 않으며, 고입전형 내신
      점수 산출을 감안하여 학년당 10시간 까지 편성 권장함</t>
    </r>
    <phoneticPr fontId="1" type="noConversion"/>
  </si>
  <si>
    <r>
      <rPr>
        <b/>
        <sz val="8"/>
        <color theme="2" tint="-0.499984740745262"/>
        <rFont val="굴림"/>
        <family val="3"/>
        <charset val="129"/>
      </rPr>
      <t>←</t>
    </r>
    <r>
      <rPr>
        <sz val="8"/>
        <color theme="2" tint="-0.499984740745262"/>
        <rFont val="굴림"/>
        <family val="3"/>
        <charset val="129"/>
      </rPr>
      <t xml:space="preserve"> (3개년간 2개 이상의 과목을 선택할 수 있도록 개설해야 함)
</t>
    </r>
    <r>
      <rPr>
        <sz val="8"/>
        <color theme="2" tint="-0.499984740745262"/>
        <rFont val="돋움"/>
        <family val="3"/>
        <charset val="129"/>
      </rPr>
      <t xml:space="preserve">   : 평가(성적처리)와 교양(이수처리) 과목의 동시 선택은 곤란함
   : 평가 또는 교양 과목 내 동시 선택(택1)의 경우는 각 과목으로
     시수를 균등 분배하여 입력하거나(이때, 학기당 이수 과목수가
     8개 이내인지 반드시 확인) 어느 한쪽으로 몰아서 입력함</t>
    </r>
    <phoneticPr fontId="1" type="noConversion"/>
  </si>
  <si>
    <t>자율활동(7), 진로활동(10)</t>
  </si>
  <si>
    <t>충청남도중학교</t>
    <phoneticPr fontId="1" type="noConversion"/>
  </si>
  <si>
    <t>자유학기/학년</t>
    <phoneticPr fontId="1" type="noConversion"/>
  </si>
  <si>
    <t>연계학기</t>
    <phoneticPr fontId="1" type="noConversion"/>
  </si>
  <si>
    <t>2학년 1학기</t>
  </si>
  <si>
    <t>1학년 전체</t>
  </si>
  <si>
    <t>동아리활동(51), 학교스포츠클럽(17)</t>
    <phoneticPr fontId="1" type="noConversion"/>
  </si>
  <si>
    <t>체육(34), 음악(34), 미술(34), 학교스포츠클럽(17)</t>
    <phoneticPr fontId="1" type="noConversion"/>
  </si>
  <si>
    <t>국어(17), 사회(17), 역사(17), 수학(17), 과학(17), 기가(34), 영어(17)</t>
    <phoneticPr fontId="1" type="noConversion"/>
  </si>
  <si>
    <t>-  프로그램 최종 수정일 : 2018. 11. 17.(토)  -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</si>
</sst>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_ "/>
    <numFmt numFmtId="177" formatCode="#,##0_ ;[Red]\-#,##0\ "/>
    <numFmt numFmtId="178" formatCode="0_);[Red]\(0\)"/>
    <numFmt numFmtId="179" formatCode="0_ ;[Red]\-0\ "/>
  </numFmts>
  <fonts count="47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굴림"/>
      <family val="3"/>
      <charset val="129"/>
    </font>
    <font>
      <sz val="11"/>
      <color theme="1"/>
      <name val="굴림"/>
      <family val="3"/>
      <charset val="129"/>
    </font>
    <font>
      <sz val="9"/>
      <color rgb="FFFF0000"/>
      <name val="굴림"/>
      <family val="3"/>
      <charset val="129"/>
    </font>
    <font>
      <b/>
      <sz val="9"/>
      <color indexed="81"/>
      <name val="돋움"/>
      <family val="3"/>
      <charset val="129"/>
    </font>
    <font>
      <sz val="9"/>
      <color indexed="81"/>
      <name val="돋움"/>
      <family val="3"/>
      <charset val="129"/>
    </font>
    <font>
      <sz val="9"/>
      <color rgb="FF000000"/>
      <name val="굴림"/>
      <family val="3"/>
      <charset val="129"/>
    </font>
    <font>
      <sz val="9"/>
      <color theme="1"/>
      <name val="굴림"/>
      <family val="3"/>
      <charset val="129"/>
    </font>
    <font>
      <shadow/>
      <sz val="9"/>
      <color rgb="FF000000"/>
      <name val="굴림"/>
      <family val="3"/>
      <charset val="129"/>
    </font>
    <font>
      <shadow/>
      <sz val="9"/>
      <color rgb="FF0000FF"/>
      <name val="굴림"/>
      <family val="3"/>
      <charset val="129"/>
    </font>
    <font>
      <sz val="9"/>
      <color rgb="FF0000FF"/>
      <name val="굴림"/>
      <family val="3"/>
      <charset val="129"/>
    </font>
    <font>
      <b/>
      <sz val="9"/>
      <color indexed="81"/>
      <name val="Tahoma"/>
      <family val="2"/>
    </font>
    <font>
      <sz val="9"/>
      <color theme="1" tint="4.9989318521683403E-2"/>
      <name val="굴림"/>
      <family val="3"/>
      <charset val="129"/>
    </font>
    <font>
      <sz val="9"/>
      <color theme="2" tint="-0.499984740745262"/>
      <name val="굴림"/>
      <family val="3"/>
      <charset val="129"/>
    </font>
    <font>
      <sz val="8"/>
      <color rgb="FF000000"/>
      <name val="굴림"/>
      <family val="3"/>
      <charset val="129"/>
    </font>
    <font>
      <sz val="8"/>
      <color theme="1"/>
      <name val="굴림"/>
      <family val="3"/>
      <charset val="129"/>
    </font>
    <font>
      <b/>
      <sz val="11"/>
      <color rgb="FFFF0000"/>
      <name val="굴림"/>
      <family val="3"/>
      <charset val="129"/>
    </font>
    <font>
      <sz val="7"/>
      <color theme="0"/>
      <name val="굴림"/>
      <family val="3"/>
      <charset val="129"/>
    </font>
    <font>
      <sz val="8"/>
      <color theme="0" tint="-0.34998626667073579"/>
      <name val="굴림"/>
      <family val="3"/>
      <charset val="129"/>
    </font>
    <font>
      <b/>
      <sz val="8"/>
      <color theme="0" tint="-0.34998626667073579"/>
      <name val="굴림"/>
      <family val="3"/>
      <charset val="129"/>
    </font>
    <font>
      <sz val="8"/>
      <color theme="2" tint="-0.499984740745262"/>
      <name val="굴림"/>
      <family val="3"/>
      <charset val="129"/>
    </font>
    <font>
      <b/>
      <sz val="8"/>
      <color theme="2" tint="-0.499984740745262"/>
      <name val="굴림"/>
      <family val="3"/>
      <charset val="129"/>
    </font>
    <font>
      <sz val="8"/>
      <color theme="2" tint="-0.499984740745262"/>
      <name val="돋움"/>
      <family val="3"/>
      <charset val="129"/>
    </font>
    <font>
      <sz val="8"/>
      <color theme="0" tint="-4.9989318521683403E-2"/>
      <name val="굴림"/>
      <family val="3"/>
      <charset val="129"/>
    </font>
    <font>
      <b/>
      <sz val="10"/>
      <color rgb="FFFF0000"/>
      <name val="굴림"/>
      <family val="3"/>
      <charset val="129"/>
    </font>
    <font>
      <b/>
      <sz val="10"/>
      <color rgb="FF0000FF"/>
      <name val="굴림"/>
      <family val="3"/>
      <charset val="129"/>
    </font>
    <font>
      <sz val="8"/>
      <color rgb="FFFF0000"/>
      <name val="굴림"/>
      <family val="3"/>
      <charset val="129"/>
    </font>
    <font>
      <b/>
      <sz val="8"/>
      <color rgb="FF000000"/>
      <name val="굴림"/>
      <family val="3"/>
      <charset val="129"/>
    </font>
    <font>
      <b/>
      <sz val="11"/>
      <color theme="1"/>
      <name val="굴림"/>
      <family val="3"/>
      <charset val="129"/>
    </font>
    <font>
      <sz val="11"/>
      <color theme="0"/>
      <name val="굴림"/>
      <family val="3"/>
      <charset val="129"/>
    </font>
    <font>
      <sz val="8"/>
      <name val="굴림"/>
      <family val="3"/>
      <charset val="129"/>
    </font>
    <font>
      <sz val="8"/>
      <color rgb="FF0000FF"/>
      <name val="굴림"/>
      <family val="3"/>
      <charset val="129"/>
    </font>
    <font>
      <sz val="8"/>
      <color rgb="FF009900"/>
      <name val="굴림"/>
      <family val="3"/>
      <charset val="129"/>
    </font>
    <font>
      <shadow/>
      <sz val="8"/>
      <color rgb="FF000000"/>
      <name val="굴림"/>
      <family val="3"/>
      <charset val="129"/>
    </font>
    <font>
      <shadow/>
      <sz val="8"/>
      <color rgb="FFFF0000"/>
      <name val="굴림"/>
      <family val="3"/>
      <charset val="129"/>
    </font>
    <font>
      <b/>
      <shadow/>
      <sz val="8"/>
      <color rgb="FF000000"/>
      <name val="굴림"/>
      <family val="3"/>
      <charset val="129"/>
    </font>
    <font>
      <b/>
      <shadow/>
      <sz val="8"/>
      <name val="굴림"/>
      <family val="3"/>
      <charset val="129"/>
    </font>
    <font>
      <shadow/>
      <sz val="8"/>
      <name val="굴림"/>
      <family val="3"/>
      <charset val="129"/>
    </font>
    <font>
      <shadow/>
      <sz val="8"/>
      <color rgb="FF0000FF"/>
      <name val="굴림"/>
      <family val="3"/>
      <charset val="129"/>
    </font>
    <font>
      <b/>
      <sz val="8"/>
      <color rgb="FF0000FF"/>
      <name val="굴림"/>
      <family val="3"/>
      <charset val="129"/>
    </font>
    <font>
      <sz val="8"/>
      <color rgb="FF00B050"/>
      <name val="굴림"/>
      <family val="3"/>
      <charset val="129"/>
    </font>
    <font>
      <shadow/>
      <sz val="8"/>
      <color theme="0" tint="-4.9989318521683403E-2"/>
      <name val="굴림"/>
      <family val="3"/>
      <charset val="129"/>
    </font>
    <font>
      <b/>
      <sz val="8"/>
      <name val="굴림"/>
      <family val="3"/>
      <charset val="129"/>
    </font>
    <font>
      <shadow/>
      <sz val="7"/>
      <color theme="9" tint="-0.249977111117893"/>
      <name val="굴림"/>
      <family val="3"/>
      <charset val="129"/>
    </font>
    <font>
      <b/>
      <sz val="8"/>
      <color rgb="FFFF0000"/>
      <name val="굴림"/>
      <family val="3"/>
      <charset val="129"/>
    </font>
    <font>
      <b/>
      <sz val="10"/>
      <color rgb="FF008000"/>
      <name val="굴림"/>
      <family val="3"/>
      <charset val="129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7FF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BFFEB"/>
        <bgColor indexed="64"/>
      </patternFill>
    </fill>
  </fills>
  <borders count="2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hair">
        <color indexed="64"/>
      </right>
      <top/>
      <bottom style="thin">
        <color rgb="FF000000"/>
      </bottom>
      <diagonal/>
    </border>
    <border>
      <left style="thin">
        <color rgb="FF000000"/>
      </left>
      <right style="hair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indexed="64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indexed="64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indexed="64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 style="hair">
        <color rgb="FF000000"/>
      </right>
      <top style="thin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rgb="FF000000"/>
      </bottom>
      <diagonal/>
    </border>
    <border>
      <left style="hair">
        <color indexed="64"/>
      </left>
      <right/>
      <top/>
      <bottom style="thin">
        <color rgb="FF000000"/>
      </bottom>
      <diagonal/>
    </border>
    <border>
      <left style="hair">
        <color indexed="64"/>
      </left>
      <right style="hair">
        <color indexed="64"/>
      </right>
      <top style="thin">
        <color rgb="FF000000"/>
      </top>
      <bottom style="hair">
        <color rgb="FF000000"/>
      </bottom>
      <diagonal/>
    </border>
    <border>
      <left style="hair">
        <color indexed="64"/>
      </left>
      <right/>
      <top style="thin">
        <color rgb="FF000000"/>
      </top>
      <bottom style="hair">
        <color rgb="FF000000"/>
      </bottom>
      <diagonal/>
    </border>
    <border>
      <left style="hair">
        <color indexed="64"/>
      </left>
      <right style="hair">
        <color indexed="64"/>
      </right>
      <top style="hair">
        <color rgb="FF000000"/>
      </top>
      <bottom style="hair">
        <color rgb="FF000000"/>
      </bottom>
      <diagonal/>
    </border>
    <border>
      <left style="hair">
        <color indexed="64"/>
      </left>
      <right/>
      <top style="hair">
        <color rgb="FF000000"/>
      </top>
      <bottom style="hair">
        <color rgb="FF000000"/>
      </bottom>
      <diagonal/>
    </border>
    <border>
      <left style="hair">
        <color indexed="64"/>
      </left>
      <right style="hair">
        <color indexed="64"/>
      </right>
      <top style="hair">
        <color rgb="FF000000"/>
      </top>
      <bottom style="thin">
        <color rgb="FF000000"/>
      </bottom>
      <diagonal/>
    </border>
    <border>
      <left style="hair">
        <color indexed="64"/>
      </left>
      <right/>
      <top style="hair">
        <color rgb="FF000000"/>
      </top>
      <bottom style="thin">
        <color rgb="FF000000"/>
      </bottom>
      <diagonal/>
    </border>
    <border>
      <left style="hair">
        <color indexed="64"/>
      </left>
      <right style="hair">
        <color indexed="64"/>
      </right>
      <top style="thin">
        <color rgb="FF000000"/>
      </top>
      <bottom style="thin">
        <color rgb="FF000000"/>
      </bottom>
      <diagonal/>
    </border>
    <border>
      <left style="hair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hair">
        <color indexed="64"/>
      </right>
      <top/>
      <bottom style="thin">
        <color rgb="FF000000"/>
      </bottom>
      <diagonal/>
    </border>
    <border>
      <left/>
      <right style="hair">
        <color indexed="64"/>
      </right>
      <top style="thin">
        <color rgb="FF000000"/>
      </top>
      <bottom style="hair">
        <color rgb="FF000000"/>
      </bottom>
      <diagonal/>
    </border>
    <border>
      <left/>
      <right style="hair">
        <color indexed="64"/>
      </right>
      <top style="hair">
        <color rgb="FF000000"/>
      </top>
      <bottom style="hair">
        <color rgb="FF000000"/>
      </bottom>
      <diagonal/>
    </border>
    <border>
      <left/>
      <right style="hair">
        <color indexed="64"/>
      </right>
      <top style="hair">
        <color rgb="FF000000"/>
      </top>
      <bottom style="thin">
        <color rgb="FF000000"/>
      </bottom>
      <diagonal/>
    </border>
    <border>
      <left/>
      <right style="hair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rgb="FF000000"/>
      </bottom>
      <diagonal/>
    </border>
    <border>
      <left style="hair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hair">
        <color indexed="64"/>
      </right>
      <top style="thin">
        <color rgb="FF000000"/>
      </top>
      <bottom style="hair">
        <color rgb="FF000000"/>
      </bottom>
      <diagonal/>
    </border>
    <border>
      <left style="hair">
        <color indexed="64"/>
      </left>
      <right style="thin">
        <color indexed="64"/>
      </right>
      <top style="thin">
        <color rgb="FF000000"/>
      </top>
      <bottom style="hair">
        <color rgb="FF000000"/>
      </bottom>
      <diagonal/>
    </border>
    <border>
      <left style="thin">
        <color indexed="64"/>
      </left>
      <right style="hair">
        <color indexed="64"/>
      </right>
      <top style="hair">
        <color rgb="FF000000"/>
      </top>
      <bottom style="hair">
        <color rgb="FF000000"/>
      </bottom>
      <diagonal/>
    </border>
    <border>
      <left style="hair">
        <color indexed="64"/>
      </left>
      <right style="thin">
        <color indexed="64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hair">
        <color indexed="64"/>
      </right>
      <top style="hair">
        <color rgb="FF000000"/>
      </top>
      <bottom style="thin">
        <color rgb="FF000000"/>
      </bottom>
      <diagonal/>
    </border>
    <border>
      <left style="hair">
        <color indexed="64"/>
      </left>
      <right style="thin">
        <color indexed="64"/>
      </right>
      <top style="hair">
        <color rgb="FF000000"/>
      </top>
      <bottom style="thin">
        <color rgb="FF000000"/>
      </bottom>
      <diagonal/>
    </border>
    <border>
      <left style="thin">
        <color indexed="64"/>
      </left>
      <right style="hair">
        <color indexed="64"/>
      </right>
      <top style="thin">
        <color rgb="FF000000"/>
      </top>
      <bottom style="thin">
        <color rgb="FF000000"/>
      </bottom>
      <diagonal/>
    </border>
    <border>
      <left style="hair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hair">
        <color indexed="64"/>
      </right>
      <top style="thin">
        <color rgb="FF000000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hair">
        <color indexed="64"/>
      </right>
      <top style="thin">
        <color rgb="FF000000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dashed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thin">
        <color rgb="FF000000"/>
      </left>
      <right style="dashed">
        <color indexed="64"/>
      </right>
      <top/>
      <bottom style="thin">
        <color rgb="FF000000"/>
      </bottom>
      <diagonal/>
    </border>
    <border>
      <left style="thin">
        <color rgb="FF000000"/>
      </left>
      <right style="dashed">
        <color indexed="64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dashed">
        <color indexed="64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dashed">
        <color indexed="64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dashed">
        <color indexed="64"/>
      </right>
      <top style="thin">
        <color rgb="FF000000"/>
      </top>
      <bottom style="thin">
        <color rgb="FF000000"/>
      </bottom>
      <diagonal/>
    </border>
    <border>
      <left style="hair">
        <color indexed="64"/>
      </left>
      <right style="dashed">
        <color indexed="64"/>
      </right>
      <top style="thin">
        <color rgb="FF000000"/>
      </top>
      <bottom style="hair">
        <color indexed="64"/>
      </bottom>
      <diagonal/>
    </border>
    <border>
      <left style="hair">
        <color indexed="64"/>
      </left>
      <right style="dashed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ashed">
        <color indexed="64"/>
      </right>
      <top style="hair">
        <color indexed="64"/>
      </top>
      <bottom style="thin">
        <color rgb="FF000000"/>
      </bottom>
      <diagonal/>
    </border>
    <border>
      <left style="hair">
        <color indexed="64"/>
      </left>
      <right style="thin">
        <color rgb="FF000000"/>
      </right>
      <top style="thin">
        <color rgb="FF000000"/>
      </top>
      <bottom style="hair">
        <color indexed="64"/>
      </bottom>
      <diagonal/>
    </border>
    <border>
      <left style="hair">
        <color indexed="64"/>
      </left>
      <right style="thin">
        <color rgb="FF000000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rgb="FF000000"/>
      </right>
      <top style="hair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rgb="FF000000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rgb="FF000000"/>
      </bottom>
      <diagonal/>
    </border>
    <border>
      <left style="hair">
        <color indexed="64"/>
      </left>
      <right style="dashed">
        <color indexed="64"/>
      </right>
      <top style="thin">
        <color indexed="64"/>
      </top>
      <bottom style="thin">
        <color rgb="FF000000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rgb="FF000000"/>
      </bottom>
      <diagonal/>
    </border>
    <border>
      <left style="hair">
        <color indexed="64"/>
      </left>
      <right style="dashed">
        <color indexed="64"/>
      </right>
      <top style="thin">
        <color rgb="FF000000"/>
      </top>
      <bottom style="hair">
        <color rgb="FF000000"/>
      </bottom>
      <diagonal/>
    </border>
    <border>
      <left style="hair">
        <color indexed="64"/>
      </left>
      <right style="dashed">
        <color indexed="64"/>
      </right>
      <top style="hair">
        <color rgb="FF000000"/>
      </top>
      <bottom style="hair">
        <color rgb="FF000000"/>
      </bottom>
      <diagonal/>
    </border>
    <border>
      <left style="hair">
        <color indexed="64"/>
      </left>
      <right style="dashed">
        <color indexed="64"/>
      </right>
      <top style="hair">
        <color rgb="FF000000"/>
      </top>
      <bottom style="thin">
        <color rgb="FF000000"/>
      </bottom>
      <diagonal/>
    </border>
    <border>
      <left style="hair">
        <color indexed="64"/>
      </left>
      <right style="dashed">
        <color indexed="64"/>
      </right>
      <top style="thin">
        <color rgb="FF000000"/>
      </top>
      <bottom style="thin">
        <color rgb="FF000000"/>
      </bottom>
      <diagonal/>
    </border>
    <border>
      <left style="hair">
        <color indexed="64"/>
      </left>
      <right style="dashed">
        <color indexed="64"/>
      </right>
      <top/>
      <bottom style="thin">
        <color rgb="FF000000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ashed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ashed">
        <color indexed="64"/>
      </top>
      <bottom style="thin">
        <color indexed="64"/>
      </bottom>
      <diagonal/>
    </border>
    <border>
      <left style="hair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/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hair">
        <color indexed="64"/>
      </right>
      <top style="dashed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hair">
        <color indexed="64"/>
      </right>
      <top/>
      <bottom style="thin">
        <color rgb="FF000000"/>
      </bottom>
      <diagonal/>
    </border>
    <border>
      <left style="dashed">
        <color indexed="64"/>
      </left>
      <right style="hair">
        <color indexed="64"/>
      </right>
      <top style="thin">
        <color rgb="FF000000"/>
      </top>
      <bottom style="hair">
        <color rgb="FF000000"/>
      </bottom>
      <diagonal/>
    </border>
    <border>
      <left style="dashed">
        <color indexed="64"/>
      </left>
      <right style="hair">
        <color indexed="64"/>
      </right>
      <top style="hair">
        <color rgb="FF000000"/>
      </top>
      <bottom style="hair">
        <color rgb="FF000000"/>
      </bottom>
      <diagonal/>
    </border>
    <border>
      <left style="dashed">
        <color indexed="64"/>
      </left>
      <right style="hair">
        <color indexed="64"/>
      </right>
      <top style="hair">
        <color rgb="FF000000"/>
      </top>
      <bottom style="thin">
        <color rgb="FF000000"/>
      </bottom>
      <diagonal/>
    </border>
    <border>
      <left style="dashed">
        <color indexed="64"/>
      </left>
      <right style="hair">
        <color indexed="64"/>
      </right>
      <top style="thin">
        <color rgb="FF000000"/>
      </top>
      <bottom style="thin">
        <color rgb="FF000000"/>
      </bottom>
      <diagonal/>
    </border>
    <border>
      <left/>
      <right style="hair">
        <color rgb="FF000000"/>
      </right>
      <top style="thin">
        <color rgb="FF000000"/>
      </top>
      <bottom/>
      <diagonal/>
    </border>
    <border>
      <left/>
      <right style="hair">
        <color rgb="FF000000"/>
      </right>
      <top/>
      <bottom style="thin">
        <color rgb="FF000000"/>
      </bottom>
      <diagonal/>
    </border>
    <border>
      <left style="hair">
        <color indexed="64"/>
      </left>
      <right/>
      <top style="thin">
        <color rgb="FF000000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rgb="FF000000"/>
      </bottom>
      <diagonal/>
    </border>
    <border>
      <left style="hair">
        <color indexed="64"/>
      </left>
      <right style="dashed">
        <color indexed="64"/>
      </right>
      <top style="hair">
        <color rgb="FF000000"/>
      </top>
      <bottom/>
      <diagonal/>
    </border>
    <border>
      <left/>
      <right style="hair">
        <color indexed="64"/>
      </right>
      <top style="hair">
        <color rgb="FF000000"/>
      </top>
      <bottom/>
      <diagonal/>
    </border>
    <border>
      <left style="thin">
        <color rgb="FF000000"/>
      </left>
      <right style="dashed">
        <color indexed="64"/>
      </right>
      <top style="hair">
        <color rgb="FF000000"/>
      </top>
      <bottom/>
      <diagonal/>
    </border>
    <border>
      <left/>
      <right style="thin">
        <color rgb="FF000000"/>
      </right>
      <top style="hair">
        <color rgb="FF000000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 style="hair">
        <color indexed="64"/>
      </right>
      <top style="thin">
        <color rgb="FF000000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rgb="FF000000"/>
      </right>
      <top style="thin">
        <color rgb="FF000000"/>
      </top>
      <bottom/>
      <diagonal/>
    </border>
    <border>
      <left style="hair">
        <color indexed="64"/>
      </left>
      <right style="thin">
        <color rgb="FF000000"/>
      </right>
      <top/>
      <bottom/>
      <diagonal/>
    </border>
    <border>
      <left style="hair">
        <color indexed="64"/>
      </left>
      <right style="thin">
        <color rgb="FF000000"/>
      </right>
      <top/>
      <bottom style="thin">
        <color rgb="FF000000"/>
      </bottom>
      <diagonal/>
    </border>
    <border>
      <left style="hair">
        <color indexed="64"/>
      </left>
      <right style="hair">
        <color indexed="64"/>
      </right>
      <top style="thin">
        <color rgb="FF000000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rgb="FF000000"/>
      </top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hair">
        <color rgb="FF000000"/>
      </right>
      <top/>
      <bottom/>
      <diagonal/>
    </border>
    <border>
      <left style="thin">
        <color rgb="FF000000"/>
      </left>
      <right style="hair">
        <color rgb="FF000000"/>
      </right>
      <top style="thin">
        <color rgb="FF000000"/>
      </top>
      <bottom/>
      <diagonal/>
    </border>
    <border>
      <left style="thin">
        <color rgb="FF000000"/>
      </left>
      <right style="hair">
        <color rgb="FF000000"/>
      </right>
      <top/>
      <bottom style="thin">
        <color rgb="FF000000"/>
      </bottom>
      <diagonal/>
    </border>
    <border>
      <left style="hair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/>
      <diagonal/>
    </border>
    <border>
      <left style="thin">
        <color rgb="FF000000"/>
      </left>
      <right style="hair">
        <color indexed="64"/>
      </right>
      <top style="hair">
        <color rgb="FF000000"/>
      </top>
      <bottom/>
      <diagonal/>
    </border>
    <border>
      <left style="hair">
        <color indexed="64"/>
      </left>
      <right style="hair">
        <color indexed="64"/>
      </right>
      <top style="hair">
        <color rgb="FF000000"/>
      </top>
      <bottom/>
      <diagonal/>
    </border>
    <border>
      <left style="dashed">
        <color indexed="64"/>
      </left>
      <right style="hair">
        <color indexed="64"/>
      </right>
      <top style="hair">
        <color rgb="FF000000"/>
      </top>
      <bottom/>
      <diagonal/>
    </border>
    <border>
      <left style="hair">
        <color indexed="64"/>
      </left>
      <right/>
      <top style="hair">
        <color rgb="FF000000"/>
      </top>
      <bottom/>
      <diagonal/>
    </border>
    <border>
      <left style="thin">
        <color indexed="64"/>
      </left>
      <right style="hair">
        <color indexed="64"/>
      </right>
      <top style="thin">
        <color rgb="FF000000"/>
      </top>
      <bottom style="hair">
        <color indexed="64"/>
      </bottom>
      <diagonal/>
    </border>
    <border>
      <left style="thin">
        <color rgb="FF000000"/>
      </left>
      <right style="hair">
        <color indexed="64"/>
      </right>
      <top style="thin">
        <color rgb="FF000000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rgb="FF000000"/>
      </top>
      <bottom style="hair">
        <color indexed="64"/>
      </bottom>
      <diagonal/>
    </border>
    <border>
      <left style="thin">
        <color rgb="FF000000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rgb="FF000000"/>
      </bottom>
      <diagonal/>
    </border>
    <border>
      <left style="thin">
        <color rgb="FF000000"/>
      </left>
      <right style="hair">
        <color indexed="64"/>
      </right>
      <top style="hair">
        <color indexed="64"/>
      </top>
      <bottom style="thin">
        <color rgb="FF000000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rgb="FF000000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hair">
        <color indexed="64"/>
      </right>
      <top style="thin">
        <color rgb="FF000000"/>
      </top>
      <bottom/>
      <diagonal/>
    </border>
    <border>
      <left style="thin">
        <color rgb="FF000000"/>
      </left>
      <right style="hair">
        <color indexed="64"/>
      </right>
      <top/>
      <bottom/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indexed="64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indexed="64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rgb="FF000000"/>
      </top>
      <bottom style="thin">
        <color indexed="64"/>
      </bottom>
      <diagonal/>
    </border>
    <border>
      <left style="hair">
        <color indexed="64"/>
      </left>
      <right style="thin">
        <color rgb="FF000000"/>
      </right>
      <top style="hair">
        <color rgb="FF000000"/>
      </top>
      <bottom style="thin">
        <color indexed="64"/>
      </bottom>
      <diagonal/>
    </border>
    <border>
      <left style="hair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tted">
        <color indexed="64"/>
      </right>
      <top style="thin">
        <color indexed="64"/>
      </top>
      <bottom/>
      <diagonal/>
    </border>
    <border>
      <left style="hair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dotted">
        <color indexed="64"/>
      </right>
      <top/>
      <bottom style="hair">
        <color indexed="64"/>
      </bottom>
      <diagonal/>
    </border>
    <border>
      <left style="hair">
        <color indexed="64"/>
      </left>
      <right style="dotted">
        <color indexed="64"/>
      </right>
      <top style="hair">
        <color indexed="64"/>
      </top>
      <bottom/>
      <diagonal/>
    </border>
    <border>
      <left style="hair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rgb="FF000000"/>
      </left>
      <right style="hair">
        <color indexed="64"/>
      </right>
      <top style="hair">
        <color rgb="FF000000"/>
      </top>
      <bottom style="thin">
        <color indexed="64"/>
      </bottom>
      <diagonal/>
    </border>
    <border>
      <left style="dotted">
        <color indexed="64"/>
      </left>
      <right style="hair">
        <color indexed="64"/>
      </right>
      <top/>
      <bottom style="thin">
        <color rgb="FF000000"/>
      </bottom>
      <diagonal/>
    </border>
    <border>
      <left style="hair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hair">
        <color indexed="64"/>
      </right>
      <top style="thin">
        <color rgb="FF000000"/>
      </top>
      <bottom style="hair">
        <color rgb="FF000000"/>
      </bottom>
      <diagonal/>
    </border>
    <border>
      <left style="hair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hair">
        <color indexed="64"/>
      </right>
      <top style="hair">
        <color rgb="FF000000"/>
      </top>
      <bottom style="hair">
        <color rgb="FF000000"/>
      </bottom>
      <diagonal/>
    </border>
    <border>
      <left style="dotted">
        <color indexed="64"/>
      </left>
      <right style="hair">
        <color indexed="64"/>
      </right>
      <top style="hair">
        <color rgb="FF000000"/>
      </top>
      <bottom style="thin">
        <color rgb="FF000000"/>
      </bottom>
      <diagonal/>
    </border>
    <border>
      <left style="dotted">
        <color indexed="64"/>
      </left>
      <right style="hair">
        <color indexed="64"/>
      </right>
      <top style="thin">
        <color rgb="FF000000"/>
      </top>
      <bottom style="thin">
        <color rgb="FF000000"/>
      </bottom>
      <diagonal/>
    </border>
    <border>
      <left style="dotted">
        <color indexed="64"/>
      </left>
      <right style="hair">
        <color indexed="64"/>
      </right>
      <top style="thin">
        <color rgb="FF000000"/>
      </top>
      <bottom/>
      <diagonal/>
    </border>
    <border>
      <left style="dotted">
        <color indexed="64"/>
      </left>
      <right style="hair">
        <color indexed="64"/>
      </right>
      <top style="hair">
        <color rgb="FF000000"/>
      </top>
      <bottom style="thin">
        <color indexed="64"/>
      </bottom>
      <diagonal/>
    </border>
    <border>
      <left style="hair">
        <color rgb="FF000000"/>
      </left>
      <right style="thin">
        <color indexed="64"/>
      </right>
      <top style="thin">
        <color indexed="64"/>
      </top>
      <bottom/>
      <diagonal/>
    </border>
    <border>
      <left style="hair">
        <color rgb="FF000000"/>
      </left>
      <right style="hair">
        <color rgb="FF000000"/>
      </right>
      <top style="thin">
        <color indexed="64"/>
      </top>
      <bottom/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dotted">
        <color rgb="FF000000"/>
      </right>
      <top style="thin">
        <color indexed="64"/>
      </top>
      <bottom/>
      <diagonal/>
    </border>
    <border>
      <left style="dotted">
        <color rgb="FF000000"/>
      </left>
      <right style="hair">
        <color rgb="FF000000"/>
      </right>
      <top style="thin">
        <color indexed="64"/>
      </top>
      <bottom/>
      <diagonal/>
    </border>
    <border>
      <left style="thin">
        <color rgb="FF000000"/>
      </left>
      <right style="hair">
        <color rgb="FF000000"/>
      </right>
      <top style="thin">
        <color indexed="64"/>
      </top>
      <bottom/>
      <diagonal/>
    </border>
    <border>
      <left style="hair">
        <color rgb="FF000000"/>
      </left>
      <right style="dotted">
        <color rgb="FF000000"/>
      </right>
      <top style="thin">
        <color rgb="FF000000"/>
      </top>
      <bottom style="thin">
        <color rgb="FF000000"/>
      </bottom>
      <diagonal/>
    </border>
    <border>
      <left style="dotted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552">
    <xf numFmtId="0" fontId="0" fillId="0" borderId="0" xfId="0">
      <alignment vertical="center"/>
    </xf>
    <xf numFmtId="0" fontId="3" fillId="0" borderId="0" xfId="0" applyFont="1" applyAlignment="1" applyProtection="1">
      <alignment vertical="center" shrinkToFit="1"/>
      <protection hidden="1"/>
    </xf>
    <xf numFmtId="0" fontId="8" fillId="0" borderId="0" xfId="0" applyFont="1" applyAlignment="1" applyProtection="1">
      <alignment vertical="center" shrinkToFit="1"/>
      <protection hidden="1"/>
    </xf>
    <xf numFmtId="176" fontId="7" fillId="0" borderId="11" xfId="0" applyNumberFormat="1" applyFont="1" applyBorder="1" applyAlignment="1" applyProtection="1">
      <alignment horizontal="center" vertical="center" wrapText="1" shrinkToFit="1"/>
      <protection hidden="1"/>
    </xf>
    <xf numFmtId="176" fontId="7" fillId="0" borderId="43" xfId="0" applyNumberFormat="1" applyFont="1" applyBorder="1" applyAlignment="1" applyProtection="1">
      <alignment horizontal="center" vertical="center" wrapText="1" shrinkToFit="1"/>
      <protection hidden="1"/>
    </xf>
    <xf numFmtId="176" fontId="7" fillId="0" borderId="59" xfId="0" applyNumberFormat="1" applyFont="1" applyBorder="1" applyAlignment="1" applyProtection="1">
      <alignment horizontal="center" vertical="center" wrapText="1" shrinkToFit="1"/>
      <protection hidden="1"/>
    </xf>
    <xf numFmtId="176" fontId="7" fillId="0" borderId="60" xfId="0" applyNumberFormat="1" applyFont="1" applyBorder="1" applyAlignment="1" applyProtection="1">
      <alignment horizontal="center" vertical="center" wrapText="1" shrinkToFit="1"/>
      <protection hidden="1"/>
    </xf>
    <xf numFmtId="176" fontId="7" fillId="0" borderId="25" xfId="0" applyNumberFormat="1" applyFont="1" applyBorder="1" applyAlignment="1" applyProtection="1">
      <alignment horizontal="center" vertical="center" wrapText="1" shrinkToFit="1"/>
      <protection hidden="1"/>
    </xf>
    <xf numFmtId="176" fontId="7" fillId="0" borderId="45" xfId="0" applyNumberFormat="1" applyFont="1" applyBorder="1" applyAlignment="1" applyProtection="1">
      <alignment horizontal="center" vertical="center" wrapText="1" shrinkToFit="1"/>
      <protection hidden="1"/>
    </xf>
    <xf numFmtId="176" fontId="7" fillId="0" borderId="61" xfId="0" applyNumberFormat="1" applyFont="1" applyBorder="1" applyAlignment="1" applyProtection="1">
      <alignment horizontal="center" vertical="center" wrapText="1" shrinkToFit="1"/>
      <protection hidden="1"/>
    </xf>
    <xf numFmtId="176" fontId="7" fillId="0" borderId="62" xfId="0" applyNumberFormat="1" applyFont="1" applyBorder="1" applyAlignment="1" applyProtection="1">
      <alignment horizontal="center" vertical="center" wrapText="1" shrinkToFit="1"/>
      <protection hidden="1"/>
    </xf>
    <xf numFmtId="176" fontId="7" fillId="0" borderId="27" xfId="0" applyNumberFormat="1" applyFont="1" applyBorder="1" applyAlignment="1" applyProtection="1">
      <alignment horizontal="center" vertical="center" wrapText="1" shrinkToFit="1"/>
      <protection hidden="1"/>
    </xf>
    <xf numFmtId="176" fontId="7" fillId="0" borderId="47" xfId="0" applyNumberFormat="1" applyFont="1" applyBorder="1" applyAlignment="1" applyProtection="1">
      <alignment horizontal="center" vertical="center" wrapText="1" shrinkToFit="1"/>
      <protection hidden="1"/>
    </xf>
    <xf numFmtId="176" fontId="7" fillId="0" borderId="63" xfId="0" applyNumberFormat="1" applyFont="1" applyBorder="1" applyAlignment="1" applyProtection="1">
      <alignment horizontal="center" vertical="center" wrapText="1" shrinkToFit="1"/>
      <protection hidden="1"/>
    </xf>
    <xf numFmtId="176" fontId="7" fillId="0" borderId="64" xfId="0" applyNumberFormat="1" applyFont="1" applyBorder="1" applyAlignment="1" applyProtection="1">
      <alignment horizontal="center" vertical="center" wrapText="1" shrinkToFit="1"/>
      <protection hidden="1"/>
    </xf>
    <xf numFmtId="176" fontId="7" fillId="0" borderId="28" xfId="0" applyNumberFormat="1" applyFont="1" applyBorder="1" applyAlignment="1" applyProtection="1">
      <alignment horizontal="center" vertical="center" wrapText="1" shrinkToFit="1"/>
      <protection hidden="1"/>
    </xf>
    <xf numFmtId="176" fontId="7" fillId="0" borderId="49" xfId="0" applyNumberFormat="1" applyFont="1" applyBorder="1" applyAlignment="1" applyProtection="1">
      <alignment horizontal="center" vertical="center" wrapText="1" shrinkToFit="1"/>
      <protection hidden="1"/>
    </xf>
    <xf numFmtId="176" fontId="7" fillId="0" borderId="65" xfId="0" applyNumberFormat="1" applyFont="1" applyBorder="1" applyAlignment="1" applyProtection="1">
      <alignment horizontal="center" vertical="center" wrapText="1" shrinkToFit="1"/>
      <protection hidden="1"/>
    </xf>
    <xf numFmtId="176" fontId="7" fillId="0" borderId="66" xfId="0" applyNumberFormat="1" applyFont="1" applyBorder="1" applyAlignment="1" applyProtection="1">
      <alignment horizontal="center" vertical="center" wrapText="1" shrinkToFit="1"/>
      <protection hidden="1"/>
    </xf>
    <xf numFmtId="176" fontId="7" fillId="0" borderId="12" xfId="0" applyNumberFormat="1" applyFont="1" applyBorder="1" applyAlignment="1" applyProtection="1">
      <alignment horizontal="center" vertical="center" wrapText="1" shrinkToFit="1"/>
      <protection hidden="1"/>
    </xf>
    <xf numFmtId="176" fontId="7" fillId="0" borderId="51" xfId="0" applyNumberFormat="1" applyFont="1" applyBorder="1" applyAlignment="1" applyProtection="1">
      <alignment horizontal="center" vertical="center" wrapText="1" shrinkToFit="1"/>
      <protection hidden="1"/>
    </xf>
    <xf numFmtId="176" fontId="7" fillId="0" borderId="67" xfId="0" applyNumberFormat="1" applyFont="1" applyBorder="1" applyAlignment="1" applyProtection="1">
      <alignment horizontal="center" vertical="center" wrapText="1" shrinkToFit="1"/>
      <protection hidden="1"/>
    </xf>
    <xf numFmtId="176" fontId="7" fillId="0" borderId="68" xfId="0" applyNumberFormat="1" applyFont="1" applyBorder="1" applyAlignment="1" applyProtection="1">
      <alignment horizontal="center" vertical="center" wrapText="1" shrinkToFit="1"/>
      <protection hidden="1"/>
    </xf>
    <xf numFmtId="176" fontId="9" fillId="0" borderId="45" xfId="0" applyNumberFormat="1" applyFont="1" applyFill="1" applyBorder="1" applyAlignment="1" applyProtection="1">
      <alignment horizontal="center" vertical="center" wrapText="1" shrinkToFit="1"/>
      <protection hidden="1"/>
    </xf>
    <xf numFmtId="176" fontId="9" fillId="0" borderId="25" xfId="0" applyNumberFormat="1" applyFont="1" applyFill="1" applyBorder="1" applyAlignment="1" applyProtection="1">
      <alignment horizontal="center" vertical="center" wrapText="1" shrinkToFit="1"/>
      <protection hidden="1"/>
    </xf>
    <xf numFmtId="176" fontId="9" fillId="0" borderId="62" xfId="0" applyNumberFormat="1" applyFont="1" applyBorder="1" applyAlignment="1" applyProtection="1">
      <alignment horizontal="center" vertical="center" wrapText="1" shrinkToFit="1"/>
      <protection hidden="1"/>
    </xf>
    <xf numFmtId="176" fontId="9" fillId="0" borderId="64" xfId="0" applyNumberFormat="1" applyFont="1" applyBorder="1" applyAlignment="1" applyProtection="1">
      <alignment horizontal="center" vertical="center" wrapText="1" shrinkToFit="1"/>
      <protection hidden="1"/>
    </xf>
    <xf numFmtId="176" fontId="7" fillId="0" borderId="47" xfId="0" applyNumberFormat="1" applyFont="1" applyFill="1" applyBorder="1" applyAlignment="1" applyProtection="1">
      <alignment horizontal="center" vertical="center" wrapText="1" shrinkToFit="1"/>
      <protection hidden="1"/>
    </xf>
    <xf numFmtId="176" fontId="7" fillId="0" borderId="27" xfId="0" applyNumberFormat="1" applyFont="1" applyFill="1" applyBorder="1" applyAlignment="1" applyProtection="1">
      <alignment horizontal="center" vertical="center" wrapText="1" shrinkToFit="1"/>
      <protection hidden="1"/>
    </xf>
    <xf numFmtId="176" fontId="9" fillId="4" borderId="67" xfId="0" applyNumberFormat="1" applyFont="1" applyFill="1" applyBorder="1" applyAlignment="1" applyProtection="1">
      <alignment horizontal="center" vertical="center" wrapText="1" shrinkToFit="1"/>
      <protection hidden="1"/>
    </xf>
    <xf numFmtId="176" fontId="9" fillId="4" borderId="51" xfId="0" applyNumberFormat="1" applyFont="1" applyFill="1" applyBorder="1" applyAlignment="1" applyProtection="1">
      <alignment horizontal="center" vertical="center" wrapText="1" shrinkToFit="1"/>
      <protection hidden="1"/>
    </xf>
    <xf numFmtId="176" fontId="9" fillId="4" borderId="12" xfId="0" applyNumberFormat="1" applyFont="1" applyFill="1" applyBorder="1" applyAlignment="1" applyProtection="1">
      <alignment horizontal="center" vertical="center" wrapText="1" shrinkToFit="1"/>
      <protection hidden="1"/>
    </xf>
    <xf numFmtId="176" fontId="9" fillId="4" borderId="68" xfId="0" applyNumberFormat="1" applyFont="1" applyFill="1" applyBorder="1" applyAlignment="1" applyProtection="1">
      <alignment horizontal="center" vertical="center" wrapText="1" shrinkToFit="1"/>
      <protection hidden="1"/>
    </xf>
    <xf numFmtId="176" fontId="9" fillId="0" borderId="25" xfId="0" applyNumberFormat="1" applyFont="1" applyBorder="1" applyAlignment="1" applyProtection="1">
      <alignment horizontal="center" vertical="center" wrapText="1" shrinkToFit="1"/>
      <protection hidden="1"/>
    </xf>
    <xf numFmtId="176" fontId="9" fillId="0" borderId="61" xfId="0" applyNumberFormat="1" applyFont="1" applyBorder="1" applyAlignment="1" applyProtection="1">
      <alignment horizontal="center" vertical="center" wrapText="1" shrinkToFit="1"/>
      <protection hidden="1"/>
    </xf>
    <xf numFmtId="176" fontId="9" fillId="0" borderId="45" xfId="0" applyNumberFormat="1" applyFont="1" applyBorder="1" applyAlignment="1" applyProtection="1">
      <alignment horizontal="center" vertical="center" wrapText="1" shrinkToFit="1"/>
      <protection hidden="1"/>
    </xf>
    <xf numFmtId="176" fontId="9" fillId="0" borderId="27" xfId="0" applyNumberFormat="1" applyFont="1" applyBorder="1" applyAlignment="1" applyProtection="1">
      <alignment horizontal="center" vertical="center" wrapText="1" shrinkToFit="1"/>
      <protection hidden="1"/>
    </xf>
    <xf numFmtId="176" fontId="9" fillId="0" borderId="63" xfId="0" applyNumberFormat="1" applyFont="1" applyBorder="1" applyAlignment="1" applyProtection="1">
      <alignment horizontal="center" vertical="center" wrapText="1" shrinkToFit="1"/>
      <protection hidden="1"/>
    </xf>
    <xf numFmtId="176" fontId="9" fillId="0" borderId="47" xfId="0" applyNumberFormat="1" applyFont="1" applyBorder="1" applyAlignment="1" applyProtection="1">
      <alignment horizontal="center" vertical="center" wrapText="1" shrinkToFit="1"/>
      <protection hidden="1"/>
    </xf>
    <xf numFmtId="176" fontId="9" fillId="0" borderId="28" xfId="0" applyNumberFormat="1" applyFont="1" applyBorder="1" applyAlignment="1" applyProtection="1">
      <alignment horizontal="center" vertical="center" wrapText="1" shrinkToFit="1"/>
      <protection hidden="1"/>
    </xf>
    <xf numFmtId="176" fontId="9" fillId="0" borderId="65" xfId="0" applyNumberFormat="1" applyFont="1" applyBorder="1" applyAlignment="1" applyProtection="1">
      <alignment horizontal="center" vertical="center" wrapText="1" shrinkToFit="1"/>
      <protection hidden="1"/>
    </xf>
    <xf numFmtId="176" fontId="9" fillId="0" borderId="49" xfId="0" applyNumberFormat="1" applyFont="1" applyBorder="1" applyAlignment="1" applyProtection="1">
      <alignment horizontal="center" vertical="center" wrapText="1" shrinkToFit="1"/>
      <protection hidden="1"/>
    </xf>
    <xf numFmtId="176" fontId="9" fillId="0" borderId="66" xfId="0" applyNumberFormat="1" applyFont="1" applyBorder="1" applyAlignment="1" applyProtection="1">
      <alignment horizontal="center" vertical="center" wrapText="1" shrinkToFit="1"/>
      <protection hidden="1"/>
    </xf>
    <xf numFmtId="176" fontId="10" fillId="0" borderId="59" xfId="0" applyNumberFormat="1" applyFont="1" applyBorder="1" applyAlignment="1" applyProtection="1">
      <alignment horizontal="center" vertical="center" wrapText="1" shrinkToFit="1"/>
      <protection hidden="1"/>
    </xf>
    <xf numFmtId="176" fontId="10" fillId="0" borderId="43" xfId="0" applyNumberFormat="1" applyFont="1" applyBorder="1" applyAlignment="1" applyProtection="1">
      <alignment horizontal="center" vertical="center" wrapText="1" shrinkToFit="1"/>
      <protection hidden="1"/>
    </xf>
    <xf numFmtId="176" fontId="10" fillId="0" borderId="11" xfId="0" applyNumberFormat="1" applyFont="1" applyBorder="1" applyAlignment="1" applyProtection="1">
      <alignment horizontal="center" vertical="center" wrapText="1" shrinkToFit="1"/>
      <protection hidden="1"/>
    </xf>
    <xf numFmtId="176" fontId="10" fillId="0" borderId="60" xfId="0" applyNumberFormat="1" applyFont="1" applyBorder="1" applyAlignment="1" applyProtection="1">
      <alignment horizontal="center" vertical="center" wrapText="1" shrinkToFit="1"/>
      <protection hidden="1"/>
    </xf>
    <xf numFmtId="176" fontId="7" fillId="4" borderId="67" xfId="0" applyNumberFormat="1" applyFont="1" applyFill="1" applyBorder="1" applyAlignment="1" applyProtection="1">
      <alignment horizontal="center" vertical="center" wrapText="1" shrinkToFit="1"/>
      <protection hidden="1"/>
    </xf>
    <xf numFmtId="176" fontId="7" fillId="4" borderId="51" xfId="0" applyNumberFormat="1" applyFont="1" applyFill="1" applyBorder="1" applyAlignment="1" applyProtection="1">
      <alignment horizontal="center" vertical="center" wrapText="1" shrinkToFit="1"/>
      <protection hidden="1"/>
    </xf>
    <xf numFmtId="176" fontId="7" fillId="4" borderId="12" xfId="0" applyNumberFormat="1" applyFont="1" applyFill="1" applyBorder="1" applyAlignment="1" applyProtection="1">
      <alignment horizontal="center" vertical="center" wrapText="1" shrinkToFit="1"/>
      <protection hidden="1"/>
    </xf>
    <xf numFmtId="176" fontId="7" fillId="4" borderId="68" xfId="0" applyNumberFormat="1" applyFont="1" applyFill="1" applyBorder="1" applyAlignment="1" applyProtection="1">
      <alignment horizontal="center" vertical="center" wrapText="1" shrinkToFit="1"/>
      <protection hidden="1"/>
    </xf>
    <xf numFmtId="176" fontId="7" fillId="5" borderId="69" xfId="0" applyNumberFormat="1" applyFont="1" applyFill="1" applyBorder="1" applyAlignment="1" applyProtection="1">
      <alignment horizontal="center" vertical="center" wrapText="1" shrinkToFit="1"/>
      <protection hidden="1"/>
    </xf>
    <xf numFmtId="176" fontId="7" fillId="5" borderId="70" xfId="0" applyNumberFormat="1" applyFont="1" applyFill="1" applyBorder="1" applyAlignment="1" applyProtection="1">
      <alignment horizontal="center" vertical="center" wrapText="1" shrinkToFit="1"/>
      <protection hidden="1"/>
    </xf>
    <xf numFmtId="176" fontId="7" fillId="5" borderId="71" xfId="0" applyNumberFormat="1" applyFont="1" applyFill="1" applyBorder="1" applyAlignment="1" applyProtection="1">
      <alignment horizontal="center" vertical="center" wrapText="1" shrinkToFit="1"/>
      <protection hidden="1"/>
    </xf>
    <xf numFmtId="176" fontId="7" fillId="5" borderId="72" xfId="0" applyNumberFormat="1" applyFont="1" applyFill="1" applyBorder="1" applyAlignment="1" applyProtection="1">
      <alignment horizontal="center" vertical="center" wrapText="1" shrinkToFit="1"/>
      <protection hidden="1"/>
    </xf>
    <xf numFmtId="0" fontId="2" fillId="0" borderId="0" xfId="0" applyFont="1" applyAlignment="1" applyProtection="1">
      <alignment vertical="center" shrinkToFit="1"/>
      <protection hidden="1"/>
    </xf>
    <xf numFmtId="0" fontId="7" fillId="5" borderId="41" xfId="0" applyFont="1" applyFill="1" applyBorder="1" applyAlignment="1" applyProtection="1">
      <alignment horizontal="center" vertical="center" wrapText="1" shrinkToFit="1"/>
      <protection hidden="1"/>
    </xf>
    <xf numFmtId="176" fontId="7" fillId="0" borderId="53" xfId="0" applyNumberFormat="1" applyFont="1" applyBorder="1" applyAlignment="1" applyProtection="1">
      <alignment horizontal="center" vertical="center" wrapText="1" shrinkToFit="1"/>
      <protection hidden="1"/>
    </xf>
    <xf numFmtId="176" fontId="7" fillId="0" borderId="55" xfId="0" applyNumberFormat="1" applyFont="1" applyBorder="1" applyAlignment="1" applyProtection="1">
      <alignment horizontal="center" vertical="center" wrapText="1" shrinkToFit="1"/>
      <protection hidden="1"/>
    </xf>
    <xf numFmtId="176" fontId="7" fillId="0" borderId="57" xfId="0" applyNumberFormat="1" applyFont="1" applyBorder="1" applyAlignment="1" applyProtection="1">
      <alignment horizontal="center" vertical="center" wrapText="1" shrinkToFit="1"/>
      <protection hidden="1"/>
    </xf>
    <xf numFmtId="176" fontId="9" fillId="0" borderId="54" xfId="0" applyNumberFormat="1" applyFont="1" applyBorder="1" applyAlignment="1" applyProtection="1">
      <alignment horizontal="center" vertical="center" wrapText="1" shrinkToFit="1"/>
      <protection hidden="1"/>
    </xf>
    <xf numFmtId="176" fontId="9" fillId="0" borderId="55" xfId="0" applyNumberFormat="1" applyFont="1" applyBorder="1" applyAlignment="1" applyProtection="1">
      <alignment horizontal="center" vertical="center" wrapText="1" shrinkToFit="1"/>
      <protection hidden="1"/>
    </xf>
    <xf numFmtId="176" fontId="9" fillId="0" borderId="56" xfId="0" applyNumberFormat="1" applyFont="1" applyBorder="1" applyAlignment="1" applyProtection="1">
      <alignment horizontal="center" vertical="center" wrapText="1" shrinkToFit="1"/>
      <protection hidden="1"/>
    </xf>
    <xf numFmtId="176" fontId="10" fillId="0" borderId="53" xfId="0" applyNumberFormat="1" applyFont="1" applyBorder="1" applyAlignment="1" applyProtection="1">
      <alignment horizontal="center" vertical="center" wrapText="1" shrinkToFit="1"/>
      <protection hidden="1"/>
    </xf>
    <xf numFmtId="176" fontId="7" fillId="4" borderId="57" xfId="0" applyNumberFormat="1" applyFont="1" applyFill="1" applyBorder="1" applyAlignment="1" applyProtection="1">
      <alignment horizontal="center" vertical="center" wrapText="1" shrinkToFit="1"/>
      <protection hidden="1"/>
    </xf>
    <xf numFmtId="176" fontId="7" fillId="5" borderId="140" xfId="0" applyNumberFormat="1" applyFont="1" applyFill="1" applyBorder="1" applyAlignment="1" applyProtection="1">
      <alignment horizontal="center" vertical="center" wrapText="1" shrinkToFit="1"/>
      <protection hidden="1"/>
    </xf>
    <xf numFmtId="0" fontId="4" fillId="5" borderId="93" xfId="0" applyFont="1" applyFill="1" applyBorder="1" applyAlignment="1" applyProtection="1">
      <alignment horizontal="center" vertical="center" wrapText="1" shrinkToFit="1"/>
      <protection hidden="1"/>
    </xf>
    <xf numFmtId="0" fontId="4" fillId="5" borderId="92" xfId="0" applyFont="1" applyFill="1" applyBorder="1" applyAlignment="1" applyProtection="1">
      <alignment horizontal="center" vertical="center" wrapText="1" shrinkToFit="1"/>
      <protection hidden="1"/>
    </xf>
    <xf numFmtId="0" fontId="11" fillId="5" borderId="135" xfId="0" applyFont="1" applyFill="1" applyBorder="1" applyAlignment="1" applyProtection="1">
      <alignment horizontal="center" vertical="center" wrapText="1" shrinkToFit="1"/>
      <protection hidden="1"/>
    </xf>
    <xf numFmtId="0" fontId="11" fillId="5" borderId="33" xfId="0" applyFont="1" applyFill="1" applyBorder="1" applyAlignment="1" applyProtection="1">
      <alignment horizontal="center" vertical="center" wrapText="1" shrinkToFit="1"/>
      <protection hidden="1"/>
    </xf>
    <xf numFmtId="0" fontId="13" fillId="5" borderId="137" xfId="0" applyFont="1" applyFill="1" applyBorder="1" applyAlignment="1" applyProtection="1">
      <alignment horizontal="center" vertical="center" wrapText="1" shrinkToFit="1"/>
      <protection hidden="1"/>
    </xf>
    <xf numFmtId="0" fontId="13" fillId="5" borderId="135" xfId="0" applyFont="1" applyFill="1" applyBorder="1" applyAlignment="1" applyProtection="1">
      <alignment horizontal="center" vertical="center" wrapText="1" shrinkToFit="1"/>
      <protection hidden="1"/>
    </xf>
    <xf numFmtId="0" fontId="13" fillId="5" borderId="33" xfId="0" applyFont="1" applyFill="1" applyBorder="1" applyAlignment="1" applyProtection="1">
      <alignment horizontal="center" vertical="center" wrapText="1" shrinkToFit="1"/>
      <protection hidden="1"/>
    </xf>
    <xf numFmtId="0" fontId="13" fillId="5" borderId="58" xfId="0" applyFont="1" applyFill="1" applyBorder="1" applyAlignment="1" applyProtection="1">
      <alignment horizontal="center" vertical="center" wrapText="1" shrinkToFit="1"/>
      <protection hidden="1"/>
    </xf>
    <xf numFmtId="0" fontId="11" fillId="5" borderId="149" xfId="0" applyFont="1" applyFill="1" applyBorder="1" applyAlignment="1" applyProtection="1">
      <alignment horizontal="center" vertical="center" wrapText="1" shrinkToFit="1"/>
      <protection hidden="1"/>
    </xf>
    <xf numFmtId="0" fontId="4" fillId="5" borderId="141" xfId="0" applyFont="1" applyFill="1" applyBorder="1" applyAlignment="1" applyProtection="1">
      <alignment horizontal="center" vertical="center" wrapText="1" shrinkToFit="1"/>
      <protection hidden="1"/>
    </xf>
    <xf numFmtId="176" fontId="7" fillId="0" borderId="163" xfId="0" applyNumberFormat="1" applyFont="1" applyBorder="1" applyAlignment="1" applyProtection="1">
      <alignment horizontal="center" vertical="center" wrapText="1" shrinkToFit="1"/>
      <protection hidden="1"/>
    </xf>
    <xf numFmtId="176" fontId="7" fillId="0" borderId="94" xfId="0" applyNumberFormat="1" applyFont="1" applyBorder="1" applyAlignment="1" applyProtection="1">
      <alignment horizontal="center" vertical="center" wrapText="1" shrinkToFit="1"/>
      <protection hidden="1"/>
    </xf>
    <xf numFmtId="176" fontId="7" fillId="0" borderId="164" xfId="0" applyNumberFormat="1" applyFont="1" applyBorder="1" applyAlignment="1" applyProtection="1">
      <alignment horizontal="center" vertical="center" wrapText="1" shrinkToFit="1"/>
      <protection hidden="1"/>
    </xf>
    <xf numFmtId="176" fontId="7" fillId="0" borderId="165" xfId="0" applyNumberFormat="1" applyFont="1" applyBorder="1" applyAlignment="1" applyProtection="1">
      <alignment horizontal="center" vertical="center" wrapText="1" shrinkToFit="1"/>
      <protection hidden="1"/>
    </xf>
    <xf numFmtId="176" fontId="7" fillId="0" borderId="152" xfId="0" applyNumberFormat="1" applyFont="1" applyBorder="1" applyAlignment="1" applyProtection="1">
      <alignment horizontal="center" vertical="center" wrapText="1" shrinkToFit="1"/>
      <protection hidden="1"/>
    </xf>
    <xf numFmtId="176" fontId="7" fillId="0" borderId="95" xfId="0" applyNumberFormat="1" applyFont="1" applyBorder="1" applyAlignment="1" applyProtection="1">
      <alignment horizontal="center" vertical="center" wrapText="1" shrinkToFit="1"/>
      <protection hidden="1"/>
    </xf>
    <xf numFmtId="176" fontId="7" fillId="0" borderId="166" xfId="0" applyNumberFormat="1" applyFont="1" applyBorder="1" applyAlignment="1" applyProtection="1">
      <alignment horizontal="center" vertical="center" wrapText="1" shrinkToFit="1"/>
      <protection hidden="1"/>
    </xf>
    <xf numFmtId="176" fontId="7" fillId="0" borderId="167" xfId="0" applyNumberFormat="1" applyFont="1" applyBorder="1" applyAlignment="1" applyProtection="1">
      <alignment horizontal="center" vertical="center" wrapText="1" shrinkToFit="1"/>
      <protection hidden="1"/>
    </xf>
    <xf numFmtId="176" fontId="7" fillId="0" borderId="168" xfId="0" applyNumberFormat="1" applyFont="1" applyBorder="1" applyAlignment="1" applyProtection="1">
      <alignment horizontal="center" vertical="center" wrapText="1" shrinkToFit="1"/>
      <protection hidden="1"/>
    </xf>
    <xf numFmtId="176" fontId="9" fillId="0" borderId="96" xfId="0" applyNumberFormat="1" applyFont="1" applyFill="1" applyBorder="1" applyAlignment="1" applyProtection="1">
      <alignment horizontal="center" vertical="center" wrapText="1" shrinkToFit="1"/>
      <protection hidden="1"/>
    </xf>
    <xf numFmtId="176" fontId="9" fillId="0" borderId="169" xfId="0" applyNumberFormat="1" applyFont="1" applyFill="1" applyBorder="1" applyAlignment="1" applyProtection="1">
      <alignment horizontal="center" vertical="center" wrapText="1" shrinkToFit="1"/>
      <protection hidden="1"/>
    </xf>
    <xf numFmtId="176" fontId="9" fillId="0" borderId="170" xfId="0" applyNumberFormat="1" applyFont="1" applyBorder="1" applyAlignment="1" applyProtection="1">
      <alignment horizontal="center" vertical="center" wrapText="1" shrinkToFit="1"/>
      <protection hidden="1"/>
    </xf>
    <xf numFmtId="176" fontId="10" fillId="0" borderId="51" xfId="0" applyNumberFormat="1" applyFont="1" applyBorder="1" applyAlignment="1" applyProtection="1">
      <alignment horizontal="center" vertical="center" wrapText="1" shrinkToFit="1"/>
      <protection hidden="1"/>
    </xf>
    <xf numFmtId="0" fontId="16" fillId="0" borderId="108" xfId="0" applyFont="1" applyFill="1" applyBorder="1" applyAlignment="1" applyProtection="1">
      <alignment horizontal="center" vertical="center" wrapText="1" shrinkToFit="1"/>
      <protection hidden="1"/>
    </xf>
    <xf numFmtId="0" fontId="16" fillId="0" borderId="109" xfId="0" applyFont="1" applyFill="1" applyBorder="1" applyAlignment="1" applyProtection="1">
      <alignment horizontal="center" vertical="center" wrapText="1" shrinkToFit="1"/>
      <protection hidden="1"/>
    </xf>
    <xf numFmtId="0" fontId="16" fillId="0" borderId="110" xfId="0" applyFont="1" applyFill="1" applyBorder="1" applyAlignment="1" applyProtection="1">
      <alignment horizontal="center" vertical="center" wrapText="1" shrinkToFit="1"/>
      <protection hidden="1"/>
    </xf>
    <xf numFmtId="0" fontId="16" fillId="0" borderId="112" xfId="0" applyFont="1" applyFill="1" applyBorder="1" applyAlignment="1" applyProtection="1">
      <alignment horizontal="center" vertical="center" wrapText="1" shrinkToFit="1"/>
      <protection hidden="1"/>
    </xf>
    <xf numFmtId="0" fontId="16" fillId="0" borderId="113" xfId="0" applyFont="1" applyFill="1" applyBorder="1" applyAlignment="1" applyProtection="1">
      <alignment horizontal="center" vertical="center" wrapText="1" shrinkToFit="1"/>
      <protection hidden="1"/>
    </xf>
    <xf numFmtId="0" fontId="16" fillId="0" borderId="111" xfId="0" applyFont="1" applyFill="1" applyBorder="1" applyAlignment="1" applyProtection="1">
      <alignment horizontal="center" vertical="center" wrapText="1" shrinkToFit="1"/>
      <protection hidden="1"/>
    </xf>
    <xf numFmtId="0" fontId="15" fillId="0" borderId="79" xfId="0" applyFont="1" applyFill="1" applyBorder="1" applyAlignment="1" applyProtection="1">
      <alignment horizontal="center" vertical="center" wrapText="1" shrinkToFit="1"/>
      <protection hidden="1"/>
    </xf>
    <xf numFmtId="0" fontId="15" fillId="0" borderId="107" xfId="0" applyFont="1" applyFill="1" applyBorder="1" applyAlignment="1" applyProtection="1">
      <alignment horizontal="center" vertical="center" wrapText="1" shrinkToFit="1"/>
      <protection hidden="1"/>
    </xf>
    <xf numFmtId="176" fontId="9" fillId="10" borderId="57" xfId="0" applyNumberFormat="1" applyFont="1" applyFill="1" applyBorder="1" applyAlignment="1" applyProtection="1">
      <alignment horizontal="center" vertical="center" wrapText="1" shrinkToFit="1"/>
      <protection hidden="1"/>
    </xf>
    <xf numFmtId="176" fontId="10" fillId="10" borderId="53" xfId="0" applyNumberFormat="1" applyFont="1" applyFill="1" applyBorder="1" applyAlignment="1" applyProtection="1">
      <alignment horizontal="center" vertical="center" wrapText="1" shrinkToFit="1"/>
      <protection hidden="1"/>
    </xf>
    <xf numFmtId="176" fontId="7" fillId="10" borderId="57" xfId="0" applyNumberFormat="1" applyFont="1" applyFill="1" applyBorder="1" applyAlignment="1" applyProtection="1">
      <alignment horizontal="center" vertical="center" wrapText="1" shrinkToFit="1"/>
      <protection hidden="1"/>
    </xf>
    <xf numFmtId="176" fontId="9" fillId="10" borderId="54" xfId="0" applyNumberFormat="1" applyFont="1" applyFill="1" applyBorder="1" applyAlignment="1" applyProtection="1">
      <alignment horizontal="center" vertical="center" wrapText="1" shrinkToFit="1"/>
      <protection hidden="1"/>
    </xf>
    <xf numFmtId="176" fontId="7" fillId="10" borderId="55" xfId="0" applyNumberFormat="1" applyFont="1" applyFill="1" applyBorder="1" applyAlignment="1" applyProtection="1">
      <alignment horizontal="center" vertical="center" wrapText="1" shrinkToFit="1"/>
      <protection hidden="1"/>
    </xf>
    <xf numFmtId="176" fontId="9" fillId="10" borderId="55" xfId="0" applyNumberFormat="1" applyFont="1" applyFill="1" applyBorder="1" applyAlignment="1" applyProtection="1">
      <alignment horizontal="center" vertical="center" wrapText="1" shrinkToFit="1"/>
      <protection hidden="1"/>
    </xf>
    <xf numFmtId="176" fontId="9" fillId="10" borderId="56" xfId="0" applyNumberFormat="1" applyFont="1" applyFill="1" applyBorder="1" applyAlignment="1" applyProtection="1">
      <alignment horizontal="center" vertical="center" wrapText="1" shrinkToFit="1"/>
      <protection hidden="1"/>
    </xf>
    <xf numFmtId="176" fontId="7" fillId="10" borderId="140" xfId="0" applyNumberFormat="1" applyFont="1" applyFill="1" applyBorder="1" applyAlignment="1" applyProtection="1">
      <alignment horizontal="center" vertical="center" wrapText="1" shrinkToFit="1"/>
      <protection hidden="1"/>
    </xf>
    <xf numFmtId="176" fontId="9" fillId="10" borderId="51" xfId="0" applyNumberFormat="1" applyFont="1" applyFill="1" applyBorder="1" applyAlignment="1" applyProtection="1">
      <alignment horizontal="center" vertical="center" wrapText="1" shrinkToFit="1"/>
      <protection hidden="1"/>
    </xf>
    <xf numFmtId="176" fontId="10" fillId="10" borderId="51" xfId="0" applyNumberFormat="1" applyFont="1" applyFill="1" applyBorder="1" applyAlignment="1" applyProtection="1">
      <alignment horizontal="center" vertical="center" wrapText="1" shrinkToFit="1"/>
      <protection hidden="1"/>
    </xf>
    <xf numFmtId="176" fontId="7" fillId="10" borderId="51" xfId="0" applyNumberFormat="1" applyFont="1" applyFill="1" applyBorder="1" applyAlignment="1" applyProtection="1">
      <alignment horizontal="center" vertical="center" wrapText="1" shrinkToFit="1"/>
      <protection hidden="1"/>
    </xf>
    <xf numFmtId="176" fontId="10" fillId="10" borderId="43" xfId="0" applyNumberFormat="1" applyFont="1" applyFill="1" applyBorder="1" applyAlignment="1" applyProtection="1">
      <alignment horizontal="center" vertical="center" wrapText="1" shrinkToFit="1"/>
      <protection hidden="1"/>
    </xf>
    <xf numFmtId="176" fontId="9" fillId="10" borderId="45" xfId="0" applyNumberFormat="1" applyFont="1" applyFill="1" applyBorder="1" applyAlignment="1" applyProtection="1">
      <alignment horizontal="center" vertical="center" wrapText="1" shrinkToFit="1"/>
      <protection hidden="1"/>
    </xf>
    <xf numFmtId="176" fontId="7" fillId="10" borderId="47" xfId="0" applyNumberFormat="1" applyFont="1" applyFill="1" applyBorder="1" applyAlignment="1" applyProtection="1">
      <alignment horizontal="center" vertical="center" wrapText="1" shrinkToFit="1"/>
      <protection hidden="1"/>
    </xf>
    <xf numFmtId="176" fontId="9" fillId="10" borderId="47" xfId="0" applyNumberFormat="1" applyFont="1" applyFill="1" applyBorder="1" applyAlignment="1" applyProtection="1">
      <alignment horizontal="center" vertical="center" wrapText="1" shrinkToFit="1"/>
      <protection hidden="1"/>
    </xf>
    <xf numFmtId="176" fontId="9" fillId="10" borderId="49" xfId="0" applyNumberFormat="1" applyFont="1" applyFill="1" applyBorder="1" applyAlignment="1" applyProtection="1">
      <alignment horizontal="center" vertical="center" wrapText="1" shrinkToFit="1"/>
      <protection hidden="1"/>
    </xf>
    <xf numFmtId="176" fontId="7" fillId="10" borderId="70" xfId="0" applyNumberFormat="1" applyFont="1" applyFill="1" applyBorder="1" applyAlignment="1" applyProtection="1">
      <alignment horizontal="center" vertical="center" wrapText="1" shrinkToFit="1"/>
      <protection hidden="1"/>
    </xf>
    <xf numFmtId="0" fontId="14" fillId="0" borderId="0" xfId="0" applyFont="1" applyFill="1" applyAlignment="1" applyProtection="1">
      <alignment vertical="center" shrinkToFit="1"/>
      <protection hidden="1"/>
    </xf>
    <xf numFmtId="178" fontId="18" fillId="0" borderId="0" xfId="0" applyNumberFormat="1" applyFont="1" applyAlignment="1" applyProtection="1">
      <alignment horizontal="center" vertical="center" shrinkToFit="1"/>
      <protection hidden="1"/>
    </xf>
    <xf numFmtId="178" fontId="18" fillId="0" borderId="0" xfId="0" applyNumberFormat="1" applyFont="1" applyFill="1" applyAlignment="1" applyProtection="1">
      <alignment horizontal="center" vertical="center" shrinkToFit="1"/>
      <protection hidden="1"/>
    </xf>
    <xf numFmtId="0" fontId="21" fillId="7" borderId="0" xfId="0" applyFont="1" applyFill="1" applyAlignment="1" applyProtection="1">
      <alignment vertical="center" shrinkToFit="1"/>
      <protection hidden="1"/>
    </xf>
    <xf numFmtId="0" fontId="16" fillId="9" borderId="136" xfId="0" applyFont="1" applyFill="1" applyBorder="1" applyAlignment="1" applyProtection="1">
      <alignment horizontal="center" vertical="center" wrapText="1" shrinkToFit="1"/>
      <protection hidden="1"/>
    </xf>
    <xf numFmtId="0" fontId="16" fillId="3" borderId="133" xfId="0" applyFont="1" applyFill="1" applyBorder="1" applyAlignment="1" applyProtection="1">
      <alignment horizontal="center" vertical="center" shrinkToFit="1"/>
      <protection hidden="1"/>
    </xf>
    <xf numFmtId="0" fontId="16" fillId="3" borderId="132" xfId="0" applyFont="1" applyFill="1" applyBorder="1" applyAlignment="1" applyProtection="1">
      <alignment horizontal="center" vertical="center" shrinkToFit="1"/>
      <protection hidden="1"/>
    </xf>
    <xf numFmtId="0" fontId="24" fillId="0" borderId="134" xfId="0" applyFont="1" applyFill="1" applyBorder="1" applyAlignment="1" applyProtection="1">
      <alignment horizontal="center" vertical="center" shrinkToFit="1"/>
      <protection hidden="1"/>
    </xf>
    <xf numFmtId="0" fontId="16" fillId="0" borderId="137" xfId="0" applyFont="1" applyFill="1" applyBorder="1" applyAlignment="1" applyProtection="1">
      <alignment horizontal="center" vertical="center" shrinkToFit="1"/>
      <protection locked="0" hidden="1"/>
    </xf>
    <xf numFmtId="0" fontId="16" fillId="0" borderId="135" xfId="0" applyFont="1" applyFill="1" applyBorder="1" applyAlignment="1" applyProtection="1">
      <alignment horizontal="center" vertical="center" shrinkToFit="1"/>
      <protection locked="0" hidden="1"/>
    </xf>
    <xf numFmtId="0" fontId="16" fillId="0" borderId="42" xfId="0" applyFont="1" applyFill="1" applyBorder="1" applyAlignment="1" applyProtection="1">
      <alignment horizontal="center" vertical="center" shrinkToFit="1"/>
      <protection locked="0" hidden="1"/>
    </xf>
    <xf numFmtId="0" fontId="24" fillId="0" borderId="33" xfId="0" applyFont="1" applyFill="1" applyBorder="1" applyAlignment="1" applyProtection="1">
      <alignment horizontal="center" vertical="center" shrinkToFit="1"/>
      <protection hidden="1"/>
    </xf>
    <xf numFmtId="0" fontId="28" fillId="0" borderId="22" xfId="0" applyFont="1" applyBorder="1" applyAlignment="1" applyProtection="1">
      <alignment vertical="center" wrapText="1" shrinkToFit="1"/>
      <protection hidden="1"/>
    </xf>
    <xf numFmtId="0" fontId="29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178" fontId="30" fillId="0" borderId="0" xfId="0" applyNumberFormat="1" applyFont="1" applyAlignment="1" applyProtection="1">
      <alignment horizontal="center" vertical="center" shrinkToFit="1"/>
      <protection hidden="1"/>
    </xf>
    <xf numFmtId="0" fontId="16" fillId="0" borderId="0" xfId="0" applyFont="1" applyAlignment="1" applyProtection="1">
      <alignment vertical="center" shrinkToFit="1"/>
      <protection hidden="1"/>
    </xf>
    <xf numFmtId="0" fontId="15" fillId="0" borderId="106" xfId="0" applyFont="1" applyFill="1" applyBorder="1" applyAlignment="1" applyProtection="1">
      <alignment horizontal="center" vertical="center" wrapText="1" shrinkToFit="1"/>
      <protection hidden="1"/>
    </xf>
    <xf numFmtId="0" fontId="15" fillId="0" borderId="104" xfId="0" applyFont="1" applyFill="1" applyBorder="1" applyAlignment="1" applyProtection="1">
      <alignment horizontal="center" vertical="center" wrapText="1" shrinkToFit="1"/>
      <protection hidden="1"/>
    </xf>
    <xf numFmtId="0" fontId="28" fillId="0" borderId="20" xfId="0" applyFont="1" applyBorder="1" applyAlignment="1" applyProtection="1">
      <alignment vertical="center" wrapText="1" shrinkToFit="1"/>
      <protection hidden="1"/>
    </xf>
    <xf numFmtId="177" fontId="32" fillId="0" borderId="45" xfId="0" applyNumberFormat="1" applyFont="1" applyFill="1" applyBorder="1" applyAlignment="1" applyProtection="1">
      <alignment horizontal="center" vertical="center" shrinkToFit="1"/>
      <protection hidden="1"/>
    </xf>
    <xf numFmtId="177" fontId="32" fillId="0" borderId="47" xfId="0" applyNumberFormat="1" applyFont="1" applyFill="1" applyBorder="1" applyAlignment="1" applyProtection="1">
      <alignment horizontal="center" vertical="center" shrinkToFit="1"/>
      <protection hidden="1"/>
    </xf>
    <xf numFmtId="0" fontId="28" fillId="0" borderId="24" xfId="0" applyFont="1" applyBorder="1" applyAlignment="1" applyProtection="1">
      <alignment vertical="center" wrapText="1" shrinkToFit="1"/>
      <protection hidden="1"/>
    </xf>
    <xf numFmtId="177" fontId="32" fillId="0" borderId="49" xfId="0" applyNumberFormat="1" applyFont="1" applyFill="1" applyBorder="1" applyAlignment="1" applyProtection="1">
      <alignment horizontal="center" vertical="center" shrinkToFit="1"/>
      <protection hidden="1"/>
    </xf>
    <xf numFmtId="177" fontId="32" fillId="0" borderId="160" xfId="0" applyNumberFormat="1" applyFont="1" applyFill="1" applyBorder="1" applyAlignment="1" applyProtection="1">
      <alignment horizontal="center" vertical="center" shrinkToFit="1"/>
      <protection hidden="1"/>
    </xf>
    <xf numFmtId="0" fontId="28" fillId="0" borderId="157" xfId="0" applyFont="1" applyBorder="1" applyAlignment="1" applyProtection="1">
      <alignment vertical="center" wrapText="1" shrinkToFit="1"/>
      <protection hidden="1"/>
    </xf>
    <xf numFmtId="0" fontId="15" fillId="0" borderId="23" xfId="0" applyFont="1" applyBorder="1" applyAlignment="1" applyProtection="1">
      <alignment vertical="center" wrapText="1" shrinkToFit="1"/>
      <protection hidden="1"/>
    </xf>
    <xf numFmtId="0" fontId="28" fillId="0" borderId="22" xfId="0" applyFont="1" applyBorder="1" applyAlignment="1" applyProtection="1">
      <alignment vertical="center" shrinkToFit="1"/>
      <protection hidden="1"/>
    </xf>
    <xf numFmtId="0" fontId="28" fillId="0" borderId="24" xfId="0" applyFont="1" applyBorder="1" applyAlignment="1" applyProtection="1">
      <alignment vertical="center" wrapText="1" shrinkToFit="1"/>
      <protection locked="0" hidden="1"/>
    </xf>
    <xf numFmtId="177" fontId="32" fillId="0" borderId="43" xfId="0" applyNumberFormat="1" applyFont="1" applyFill="1" applyBorder="1" applyAlignment="1" applyProtection="1">
      <alignment horizontal="center" vertical="center" shrinkToFit="1"/>
      <protection hidden="1"/>
    </xf>
    <xf numFmtId="177" fontId="27" fillId="6" borderId="51" xfId="0" applyNumberFormat="1" applyFont="1" applyFill="1" applyBorder="1" applyAlignment="1" applyProtection="1">
      <alignment horizontal="center" vertical="center" shrinkToFit="1"/>
      <protection hidden="1"/>
    </xf>
    <xf numFmtId="0" fontId="15" fillId="0" borderId="22" xfId="0" applyFont="1" applyBorder="1" applyAlignment="1" applyProtection="1">
      <alignment vertical="center" wrapText="1" shrinkToFit="1"/>
      <protection hidden="1"/>
    </xf>
    <xf numFmtId="177" fontId="27" fillId="7" borderId="51" xfId="0" applyNumberFormat="1" applyFont="1" applyFill="1" applyBorder="1" applyAlignment="1" applyProtection="1">
      <alignment horizontal="center" vertical="center" shrinkToFit="1"/>
      <protection hidden="1"/>
    </xf>
    <xf numFmtId="177" fontId="27" fillId="2" borderId="51" xfId="0" applyNumberFormat="1" applyFont="1" applyFill="1" applyBorder="1" applyAlignment="1" applyProtection="1">
      <alignment horizontal="center" vertical="center" shrinkToFit="1"/>
      <protection hidden="1"/>
    </xf>
    <xf numFmtId="0" fontId="31" fillId="0" borderId="20" xfId="0" applyFont="1" applyBorder="1" applyAlignment="1" applyProtection="1">
      <alignment horizontal="center" vertical="center" wrapText="1" shrinkToFit="1"/>
      <protection hidden="1"/>
    </xf>
    <xf numFmtId="0" fontId="31" fillId="3" borderId="24" xfId="0" applyFont="1" applyFill="1" applyBorder="1" applyAlignment="1" applyProtection="1">
      <alignment horizontal="center" vertical="center" wrapText="1" shrinkToFit="1"/>
      <protection hidden="1"/>
    </xf>
    <xf numFmtId="177" fontId="32" fillId="6" borderId="186" xfId="0" applyNumberFormat="1" applyFont="1" applyFill="1" applyBorder="1" applyAlignment="1" applyProtection="1">
      <alignment horizontal="center" vertical="center" shrinkToFit="1"/>
      <protection hidden="1"/>
    </xf>
    <xf numFmtId="0" fontId="32" fillId="0" borderId="24" xfId="0" applyFont="1" applyBorder="1" applyAlignment="1" applyProtection="1">
      <alignment vertical="center" wrapText="1" shrinkToFit="1"/>
      <protection hidden="1"/>
    </xf>
    <xf numFmtId="0" fontId="32" fillId="0" borderId="22" xfId="0" applyFont="1" applyBorder="1" applyAlignment="1" applyProtection="1">
      <alignment vertical="center" wrapText="1" shrinkToFit="1"/>
      <protection hidden="1"/>
    </xf>
    <xf numFmtId="177" fontId="15" fillId="0" borderId="19" xfId="0" applyNumberFormat="1" applyFont="1" applyBorder="1" applyAlignment="1" applyProtection="1">
      <alignment horizontal="center" vertical="center" wrapText="1" shrinkToFit="1"/>
      <protection hidden="1"/>
    </xf>
    <xf numFmtId="177" fontId="34" fillId="7" borderId="25" xfId="0" applyNumberFormat="1" applyFont="1" applyFill="1" applyBorder="1" applyAlignment="1" applyProtection="1">
      <alignment horizontal="center" vertical="center" wrapText="1" shrinkToFit="1"/>
      <protection hidden="1"/>
    </xf>
    <xf numFmtId="177" fontId="34" fillId="0" borderId="94" xfId="0" applyNumberFormat="1" applyFont="1" applyBorder="1" applyAlignment="1" applyProtection="1">
      <alignment horizontal="center" vertical="center" wrapText="1" shrinkToFit="1"/>
      <protection locked="0" hidden="1"/>
    </xf>
    <xf numFmtId="177" fontId="35" fillId="7" borderId="85" xfId="0" applyNumberFormat="1" applyFont="1" applyFill="1" applyBorder="1" applyAlignment="1" applyProtection="1">
      <alignment horizontal="center" vertical="center" wrapText="1" shrinkToFit="1"/>
      <protection hidden="1"/>
    </xf>
    <xf numFmtId="177" fontId="34" fillId="7" borderId="115" xfId="0" applyNumberFormat="1" applyFont="1" applyFill="1" applyBorder="1" applyAlignment="1" applyProtection="1">
      <alignment horizontal="center" vertical="center" wrapText="1" shrinkToFit="1"/>
      <protection hidden="1"/>
    </xf>
    <xf numFmtId="177" fontId="35" fillId="7" borderId="88" xfId="0" applyNumberFormat="1" applyFont="1" applyFill="1" applyBorder="1" applyAlignment="1" applyProtection="1">
      <alignment horizontal="center" vertical="center" wrapText="1" shrinkToFit="1"/>
      <protection hidden="1"/>
    </xf>
    <xf numFmtId="177" fontId="34" fillId="0" borderId="121" xfId="0" applyNumberFormat="1" applyFont="1" applyBorder="1" applyAlignment="1" applyProtection="1">
      <alignment horizontal="center" vertical="center" wrapText="1" shrinkToFit="1"/>
      <protection locked="0" hidden="1"/>
    </xf>
    <xf numFmtId="177" fontId="15" fillId="0" borderId="21" xfId="0" applyNumberFormat="1" applyFont="1" applyBorder="1" applyAlignment="1" applyProtection="1">
      <alignment horizontal="center" vertical="center" wrapText="1" shrinkToFit="1"/>
      <protection hidden="1"/>
    </xf>
    <xf numFmtId="177" fontId="15" fillId="7" borderId="27" xfId="0" applyNumberFormat="1" applyFont="1" applyFill="1" applyBorder="1" applyAlignment="1" applyProtection="1">
      <alignment horizontal="center" vertical="center" wrapText="1" shrinkToFit="1"/>
      <protection hidden="1"/>
    </xf>
    <xf numFmtId="177" fontId="15" fillId="0" borderId="95" xfId="0" applyNumberFormat="1" applyFont="1" applyBorder="1" applyAlignment="1" applyProtection="1">
      <alignment horizontal="center" vertical="center" wrapText="1" shrinkToFit="1"/>
      <protection locked="0" hidden="1"/>
    </xf>
    <xf numFmtId="177" fontId="35" fillId="7" borderId="86" xfId="0" applyNumberFormat="1" applyFont="1" applyFill="1" applyBorder="1" applyAlignment="1" applyProtection="1">
      <alignment horizontal="center" vertical="center" wrapText="1" shrinkToFit="1"/>
      <protection hidden="1"/>
    </xf>
    <xf numFmtId="177" fontId="15" fillId="7" borderId="116" xfId="0" applyNumberFormat="1" applyFont="1" applyFill="1" applyBorder="1" applyAlignment="1" applyProtection="1">
      <alignment horizontal="center" vertical="center" wrapText="1" shrinkToFit="1"/>
      <protection hidden="1"/>
    </xf>
    <xf numFmtId="177" fontId="35" fillId="7" borderId="89" xfId="0" applyNumberFormat="1" applyFont="1" applyFill="1" applyBorder="1" applyAlignment="1" applyProtection="1">
      <alignment horizontal="center" vertical="center" wrapText="1" shrinkToFit="1"/>
      <protection hidden="1"/>
    </xf>
    <xf numFmtId="177" fontId="15" fillId="0" borderId="122" xfId="0" applyNumberFormat="1" applyFont="1" applyBorder="1" applyAlignment="1" applyProtection="1">
      <alignment horizontal="center" vertical="center" wrapText="1" shrinkToFit="1"/>
      <protection locked="0" hidden="1"/>
    </xf>
    <xf numFmtId="177" fontId="34" fillId="7" borderId="27" xfId="0" applyNumberFormat="1" applyFont="1" applyFill="1" applyBorder="1" applyAlignment="1" applyProtection="1">
      <alignment horizontal="center" vertical="center" wrapText="1" shrinkToFit="1"/>
      <protection hidden="1"/>
    </xf>
    <xf numFmtId="177" fontId="34" fillId="0" borderId="95" xfId="0" applyNumberFormat="1" applyFont="1" applyBorder="1" applyAlignment="1" applyProtection="1">
      <alignment horizontal="center" vertical="center" wrapText="1" shrinkToFit="1"/>
      <protection locked="0" hidden="1"/>
    </xf>
    <xf numFmtId="177" fontId="34" fillId="7" borderId="116" xfId="0" applyNumberFormat="1" applyFont="1" applyFill="1" applyBorder="1" applyAlignment="1" applyProtection="1">
      <alignment horizontal="center" vertical="center" wrapText="1" shrinkToFit="1"/>
      <protection hidden="1"/>
    </xf>
    <xf numFmtId="177" fontId="34" fillId="0" borderId="122" xfId="0" applyNumberFormat="1" applyFont="1" applyBorder="1" applyAlignment="1" applyProtection="1">
      <alignment horizontal="center" vertical="center" wrapText="1" shrinkToFit="1"/>
      <protection locked="0" hidden="1"/>
    </xf>
    <xf numFmtId="177" fontId="15" fillId="0" borderId="23" xfId="0" applyNumberFormat="1" applyFont="1" applyBorder="1" applyAlignment="1" applyProtection="1">
      <alignment horizontal="center" vertical="center" wrapText="1" shrinkToFit="1"/>
      <protection hidden="1"/>
    </xf>
    <xf numFmtId="177" fontId="34" fillId="7" borderId="28" xfId="0" applyNumberFormat="1" applyFont="1" applyFill="1" applyBorder="1" applyAlignment="1" applyProtection="1">
      <alignment horizontal="center" vertical="center" wrapText="1" shrinkToFit="1"/>
      <protection hidden="1"/>
    </xf>
    <xf numFmtId="177" fontId="34" fillId="0" borderId="96" xfId="0" applyNumberFormat="1" applyFont="1" applyBorder="1" applyAlignment="1" applyProtection="1">
      <alignment horizontal="center" vertical="center" wrapText="1" shrinkToFit="1"/>
      <protection locked="0" hidden="1"/>
    </xf>
    <xf numFmtId="177" fontId="35" fillId="7" borderId="87" xfId="0" applyNumberFormat="1" applyFont="1" applyFill="1" applyBorder="1" applyAlignment="1" applyProtection="1">
      <alignment horizontal="center" vertical="center" wrapText="1" shrinkToFit="1"/>
      <protection hidden="1"/>
    </xf>
    <xf numFmtId="177" fontId="34" fillId="7" borderId="117" xfId="0" applyNumberFormat="1" applyFont="1" applyFill="1" applyBorder="1" applyAlignment="1" applyProtection="1">
      <alignment horizontal="center" vertical="center" wrapText="1" shrinkToFit="1"/>
      <protection hidden="1"/>
    </xf>
    <xf numFmtId="177" fontId="35" fillId="7" borderId="90" xfId="0" applyNumberFormat="1" applyFont="1" applyFill="1" applyBorder="1" applyAlignment="1" applyProtection="1">
      <alignment horizontal="center" vertical="center" wrapText="1" shrinkToFit="1"/>
      <protection hidden="1"/>
    </xf>
    <xf numFmtId="177" fontId="34" fillId="0" borderId="123" xfId="0" applyNumberFormat="1" applyFont="1" applyBorder="1" applyAlignment="1" applyProtection="1">
      <alignment horizontal="center" vertical="center" wrapText="1" shrinkToFit="1"/>
      <protection locked="0" hidden="1"/>
    </xf>
    <xf numFmtId="177" fontId="39" fillId="7" borderId="11" xfId="0" applyNumberFormat="1" applyFont="1" applyFill="1" applyBorder="1" applyAlignment="1" applyProtection="1">
      <alignment horizontal="center" vertical="center" wrapText="1" shrinkToFit="1"/>
      <protection hidden="1"/>
    </xf>
    <xf numFmtId="177" fontId="39" fillId="6" borderId="43" xfId="0" applyNumberFormat="1" applyFont="1" applyFill="1" applyBorder="1" applyAlignment="1" applyProtection="1">
      <alignment horizontal="center" vertical="center" wrapText="1" shrinkToFit="1"/>
      <protection hidden="1"/>
    </xf>
    <xf numFmtId="177" fontId="42" fillId="7" borderId="103" xfId="0" applyNumberFormat="1" applyFont="1" applyFill="1" applyBorder="1" applyAlignment="1" applyProtection="1">
      <alignment horizontal="center" vertical="center" wrapText="1" shrinkToFit="1"/>
      <protection hidden="1"/>
    </xf>
    <xf numFmtId="177" fontId="39" fillId="7" borderId="114" xfId="0" applyNumberFormat="1" applyFont="1" applyFill="1" applyBorder="1" applyAlignment="1" applyProtection="1">
      <alignment horizontal="center" vertical="center" wrapText="1" shrinkToFit="1"/>
      <protection hidden="1"/>
    </xf>
    <xf numFmtId="177" fontId="42" fillId="7" borderId="44" xfId="0" applyNumberFormat="1" applyFont="1" applyFill="1" applyBorder="1" applyAlignment="1" applyProtection="1">
      <alignment horizontal="center" vertical="center" wrapText="1" shrinkToFit="1"/>
      <protection hidden="1"/>
    </xf>
    <xf numFmtId="177" fontId="35" fillId="7" borderId="103" xfId="0" applyNumberFormat="1" applyFont="1" applyFill="1" applyBorder="1" applyAlignment="1" applyProtection="1">
      <alignment horizontal="center" vertical="center" wrapText="1" shrinkToFit="1"/>
      <protection hidden="1"/>
    </xf>
    <xf numFmtId="177" fontId="15" fillId="0" borderId="4" xfId="0" applyNumberFormat="1" applyFont="1" applyBorder="1" applyAlignment="1" applyProtection="1">
      <alignment horizontal="center" vertical="center" wrapText="1" shrinkToFit="1"/>
      <protection hidden="1"/>
    </xf>
    <xf numFmtId="177" fontId="15" fillId="0" borderId="11" xfId="0" applyNumberFormat="1" applyFont="1" applyBorder="1" applyAlignment="1" applyProtection="1">
      <alignment horizontal="center" vertical="center" wrapText="1" shrinkToFit="1"/>
      <protection locked="0" hidden="1"/>
    </xf>
    <xf numFmtId="177" fontId="15" fillId="0" borderId="98" xfId="0" applyNumberFormat="1" applyFont="1" applyBorder="1" applyAlignment="1" applyProtection="1">
      <alignment horizontal="center" vertical="center" wrapText="1" shrinkToFit="1"/>
      <protection locked="0" hidden="1"/>
    </xf>
    <xf numFmtId="177" fontId="27" fillId="8" borderId="97" xfId="0" applyNumberFormat="1" applyFont="1" applyFill="1" applyBorder="1" applyAlignment="1" applyProtection="1">
      <alignment horizontal="center" vertical="center" wrapText="1" shrinkToFit="1"/>
      <protection hidden="1"/>
    </xf>
    <xf numFmtId="177" fontId="15" fillId="0" borderId="114" xfId="0" applyNumberFormat="1" applyFont="1" applyBorder="1" applyAlignment="1" applyProtection="1">
      <alignment horizontal="center" vertical="center" wrapText="1" shrinkToFit="1"/>
      <protection locked="0" hidden="1"/>
    </xf>
    <xf numFmtId="177" fontId="15" fillId="0" borderId="43" xfId="0" applyNumberFormat="1" applyFont="1" applyBorder="1" applyAlignment="1" applyProtection="1">
      <alignment horizontal="center" vertical="center" wrapText="1" shrinkToFit="1"/>
      <protection locked="0" hidden="1"/>
    </xf>
    <xf numFmtId="177" fontId="27" fillId="8" borderId="44" xfId="0" applyNumberFormat="1" applyFont="1" applyFill="1" applyBorder="1" applyAlignment="1" applyProtection="1">
      <alignment horizontal="center" vertical="center" wrapText="1" shrinkToFit="1"/>
      <protection hidden="1"/>
    </xf>
    <xf numFmtId="177" fontId="27" fillId="8" borderId="103" xfId="0" applyNumberFormat="1" applyFont="1" applyFill="1" applyBorder="1" applyAlignment="1" applyProtection="1">
      <alignment horizontal="center" vertical="center" wrapText="1" shrinkToFit="1"/>
      <protection hidden="1"/>
    </xf>
    <xf numFmtId="177" fontId="15" fillId="0" borderId="53" xfId="0" applyNumberFormat="1" applyFont="1" applyBorder="1" applyAlignment="1" applyProtection="1">
      <alignment horizontal="center" vertical="center" wrapText="1" shrinkToFit="1"/>
      <protection locked="0" hidden="1"/>
    </xf>
    <xf numFmtId="177" fontId="31" fillId="0" borderId="80" xfId="0" applyNumberFormat="1" applyFont="1" applyFill="1" applyBorder="1" applyAlignment="1" applyProtection="1">
      <alignment horizontal="center" vertical="center" wrapText="1" shrinkToFit="1"/>
      <protection locked="0" hidden="1"/>
    </xf>
    <xf numFmtId="177" fontId="31" fillId="0" borderId="8" xfId="0" applyNumberFormat="1" applyFont="1" applyFill="1" applyBorder="1" applyAlignment="1" applyProtection="1">
      <alignment horizontal="center" vertical="center" wrapText="1" shrinkToFit="1"/>
      <protection locked="0" hidden="1"/>
    </xf>
    <xf numFmtId="177" fontId="33" fillId="0" borderId="179" xfId="0" applyNumberFormat="1" applyFont="1" applyBorder="1" applyAlignment="1" applyProtection="1">
      <alignment horizontal="center" vertical="center" shrinkToFit="1"/>
      <protection hidden="1"/>
    </xf>
    <xf numFmtId="177" fontId="33" fillId="0" borderId="190" xfId="0" applyNumberFormat="1" applyFont="1" applyBorder="1" applyAlignment="1" applyProtection="1">
      <alignment horizontal="center" vertical="center" shrinkToFit="1"/>
      <protection hidden="1"/>
    </xf>
    <xf numFmtId="177" fontId="15" fillId="0" borderId="198" xfId="0" applyNumberFormat="1" applyFont="1" applyFill="1" applyBorder="1" applyAlignment="1" applyProtection="1">
      <alignment horizontal="center" vertical="center" shrinkToFit="1"/>
      <protection hidden="1"/>
    </xf>
    <xf numFmtId="177" fontId="33" fillId="0" borderId="146" xfId="0" applyNumberFormat="1" applyFont="1" applyFill="1" applyBorder="1" applyAlignment="1" applyProtection="1">
      <alignment horizontal="center" vertical="center" shrinkToFit="1"/>
      <protection hidden="1"/>
    </xf>
    <xf numFmtId="177" fontId="15" fillId="0" borderId="25" xfId="0" applyNumberFormat="1" applyFont="1" applyBorder="1" applyAlignment="1" applyProtection="1">
      <alignment horizontal="center" vertical="center" wrapText="1" shrinkToFit="1"/>
      <protection locked="0" hidden="1"/>
    </xf>
    <xf numFmtId="177" fontId="15" fillId="0" borderId="45" xfId="0" applyNumberFormat="1" applyFont="1" applyBorder="1" applyAlignment="1" applyProtection="1">
      <alignment horizontal="center" vertical="center" wrapText="1" shrinkToFit="1"/>
      <protection locked="0" hidden="1"/>
    </xf>
    <xf numFmtId="177" fontId="27" fillId="8" borderId="99" xfId="0" applyNumberFormat="1" applyFont="1" applyFill="1" applyBorder="1" applyAlignment="1" applyProtection="1">
      <alignment horizontal="center" vertical="center" wrapText="1" shrinkToFit="1"/>
      <protection hidden="1"/>
    </xf>
    <xf numFmtId="177" fontId="15" fillId="0" borderId="115" xfId="0" applyNumberFormat="1" applyFont="1" applyBorder="1" applyAlignment="1" applyProtection="1">
      <alignment horizontal="center" vertical="center" wrapText="1" shrinkToFit="1"/>
      <protection locked="0" hidden="1"/>
    </xf>
    <xf numFmtId="177" fontId="27" fillId="8" borderId="46" xfId="0" applyNumberFormat="1" applyFont="1" applyFill="1" applyBorder="1" applyAlignment="1" applyProtection="1">
      <alignment horizontal="center" vertical="center" wrapText="1" shrinkToFit="1"/>
      <protection hidden="1"/>
    </xf>
    <xf numFmtId="177" fontId="15" fillId="0" borderId="54" xfId="0" applyNumberFormat="1" applyFont="1" applyBorder="1" applyAlignment="1" applyProtection="1">
      <alignment horizontal="center" vertical="center" wrapText="1" shrinkToFit="1"/>
      <protection locked="0" hidden="1"/>
    </xf>
    <xf numFmtId="177" fontId="31" fillId="0" borderId="81" xfId="0" applyNumberFormat="1" applyFont="1" applyFill="1" applyBorder="1" applyAlignment="1" applyProtection="1">
      <alignment horizontal="center" vertical="center" wrapText="1" shrinkToFit="1"/>
      <protection locked="0" hidden="1"/>
    </xf>
    <xf numFmtId="177" fontId="31" fillId="0" borderId="30" xfId="0" applyNumberFormat="1" applyFont="1" applyFill="1" applyBorder="1" applyAlignment="1" applyProtection="1">
      <alignment horizontal="center" vertical="center" wrapText="1" shrinkToFit="1"/>
      <protection locked="0" hidden="1"/>
    </xf>
    <xf numFmtId="177" fontId="33" fillId="0" borderId="199" xfId="0" applyNumberFormat="1" applyFont="1" applyBorder="1" applyAlignment="1" applyProtection="1">
      <alignment horizontal="center" vertical="center" shrinkToFit="1"/>
      <protection hidden="1"/>
    </xf>
    <xf numFmtId="177" fontId="15" fillId="0" borderId="200" xfId="0" applyNumberFormat="1" applyFont="1" applyFill="1" applyBorder="1" applyAlignment="1" applyProtection="1">
      <alignment horizontal="center" vertical="center" shrinkToFit="1"/>
      <protection hidden="1"/>
    </xf>
    <xf numFmtId="177" fontId="33" fillId="0" borderId="180" xfId="0" applyNumberFormat="1" applyFont="1" applyFill="1" applyBorder="1" applyAlignment="1" applyProtection="1">
      <alignment horizontal="center" vertical="center" shrinkToFit="1"/>
      <protection hidden="1"/>
    </xf>
    <xf numFmtId="177" fontId="15" fillId="0" borderId="27" xfId="0" applyNumberFormat="1" applyFont="1" applyBorder="1" applyAlignment="1" applyProtection="1">
      <alignment horizontal="center" vertical="center" wrapText="1" shrinkToFit="1"/>
      <protection locked="0" hidden="1"/>
    </xf>
    <xf numFmtId="177" fontId="15" fillId="0" borderId="47" xfId="0" applyNumberFormat="1" applyFont="1" applyBorder="1" applyAlignment="1" applyProtection="1">
      <alignment horizontal="center" vertical="center" wrapText="1" shrinkToFit="1"/>
      <protection locked="0" hidden="1"/>
    </xf>
    <xf numFmtId="177" fontId="27" fillId="8" borderId="100" xfId="0" applyNumberFormat="1" applyFont="1" applyFill="1" applyBorder="1" applyAlignment="1" applyProtection="1">
      <alignment horizontal="center" vertical="center" wrapText="1" shrinkToFit="1"/>
      <protection hidden="1"/>
    </xf>
    <xf numFmtId="177" fontId="15" fillId="0" borderId="116" xfId="0" applyNumberFormat="1" applyFont="1" applyBorder="1" applyAlignment="1" applyProtection="1">
      <alignment horizontal="center" vertical="center" wrapText="1" shrinkToFit="1"/>
      <protection locked="0" hidden="1"/>
    </xf>
    <xf numFmtId="177" fontId="27" fillId="8" borderId="48" xfId="0" applyNumberFormat="1" applyFont="1" applyFill="1" applyBorder="1" applyAlignment="1" applyProtection="1">
      <alignment horizontal="center" vertical="center" wrapText="1" shrinkToFit="1"/>
      <protection hidden="1"/>
    </xf>
    <xf numFmtId="177" fontId="15" fillId="0" borderId="55" xfId="0" applyNumberFormat="1" applyFont="1" applyBorder="1" applyAlignment="1" applyProtection="1">
      <alignment horizontal="center" vertical="center" wrapText="1" shrinkToFit="1"/>
      <protection locked="0" hidden="1"/>
    </xf>
    <xf numFmtId="177" fontId="31" fillId="0" borderId="82" xfId="0" applyNumberFormat="1" applyFont="1" applyFill="1" applyBorder="1" applyAlignment="1" applyProtection="1">
      <alignment horizontal="center" vertical="center" wrapText="1" shrinkToFit="1"/>
      <protection locked="0" hidden="1"/>
    </xf>
    <xf numFmtId="177" fontId="31" fillId="0" borderId="78" xfId="0" applyNumberFormat="1" applyFont="1" applyFill="1" applyBorder="1" applyAlignment="1" applyProtection="1">
      <alignment horizontal="center" vertical="center" wrapText="1" shrinkToFit="1"/>
      <protection locked="0" hidden="1"/>
    </xf>
    <xf numFmtId="177" fontId="33" fillId="0" borderId="201" xfId="0" applyNumberFormat="1" applyFont="1" applyBorder="1" applyAlignment="1" applyProtection="1">
      <alignment horizontal="center" vertical="center" shrinkToFit="1"/>
      <protection hidden="1"/>
    </xf>
    <xf numFmtId="177" fontId="15" fillId="0" borderId="202" xfId="0" applyNumberFormat="1" applyFont="1" applyFill="1" applyBorder="1" applyAlignment="1" applyProtection="1">
      <alignment horizontal="center" vertical="center" shrinkToFit="1"/>
      <protection hidden="1"/>
    </xf>
    <xf numFmtId="177" fontId="33" fillId="0" borderId="181" xfId="0" applyNumberFormat="1" applyFont="1" applyFill="1" applyBorder="1" applyAlignment="1" applyProtection="1">
      <alignment horizontal="center" vertical="center" shrinkToFit="1"/>
      <protection hidden="1"/>
    </xf>
    <xf numFmtId="177" fontId="15" fillId="0" borderId="28" xfId="0" applyNumberFormat="1" applyFont="1" applyBorder="1" applyAlignment="1" applyProtection="1">
      <alignment horizontal="center" vertical="center" wrapText="1" shrinkToFit="1"/>
      <protection locked="0" hidden="1"/>
    </xf>
    <xf numFmtId="177" fontId="15" fillId="0" borderId="49" xfId="0" applyNumberFormat="1" applyFont="1" applyBorder="1" applyAlignment="1" applyProtection="1">
      <alignment horizontal="center" vertical="center" wrapText="1" shrinkToFit="1"/>
      <protection locked="0" hidden="1"/>
    </xf>
    <xf numFmtId="177" fontId="27" fillId="8" borderId="101" xfId="0" applyNumberFormat="1" applyFont="1" applyFill="1" applyBorder="1" applyAlignment="1" applyProtection="1">
      <alignment horizontal="center" vertical="center" wrapText="1" shrinkToFit="1"/>
      <protection hidden="1"/>
    </xf>
    <xf numFmtId="177" fontId="15" fillId="0" borderId="117" xfId="0" applyNumberFormat="1" applyFont="1" applyBorder="1" applyAlignment="1" applyProtection="1">
      <alignment horizontal="center" vertical="center" wrapText="1" shrinkToFit="1"/>
      <protection locked="0" hidden="1"/>
    </xf>
    <xf numFmtId="177" fontId="27" fillId="8" borderId="50" xfId="0" applyNumberFormat="1" applyFont="1" applyFill="1" applyBorder="1" applyAlignment="1" applyProtection="1">
      <alignment horizontal="center" vertical="center" wrapText="1" shrinkToFit="1"/>
      <protection hidden="1"/>
    </xf>
    <xf numFmtId="177" fontId="15" fillId="0" borderId="56" xfId="0" applyNumberFormat="1" applyFont="1" applyBorder="1" applyAlignment="1" applyProtection="1">
      <alignment horizontal="center" vertical="center" wrapText="1" shrinkToFit="1"/>
      <protection locked="0" hidden="1"/>
    </xf>
    <xf numFmtId="177" fontId="31" fillId="0" borderId="83" xfId="0" applyNumberFormat="1" applyFont="1" applyFill="1" applyBorder="1" applyAlignment="1" applyProtection="1">
      <alignment horizontal="center" vertical="center" wrapText="1" shrinkToFit="1"/>
      <protection locked="0" hidden="1"/>
    </xf>
    <xf numFmtId="177" fontId="31" fillId="0" borderId="31" xfId="0" applyNumberFormat="1" applyFont="1" applyFill="1" applyBorder="1" applyAlignment="1" applyProtection="1">
      <alignment horizontal="center" vertical="center" wrapText="1" shrinkToFit="1"/>
      <protection locked="0" hidden="1"/>
    </xf>
    <xf numFmtId="177" fontId="33" fillId="0" borderId="195" xfId="0" applyNumberFormat="1" applyFont="1" applyBorder="1" applyAlignment="1" applyProtection="1">
      <alignment horizontal="center" vertical="center" shrinkToFit="1"/>
      <protection hidden="1"/>
    </xf>
    <xf numFmtId="177" fontId="15" fillId="0" borderId="203" xfId="0" applyNumberFormat="1" applyFont="1" applyFill="1" applyBorder="1" applyAlignment="1" applyProtection="1">
      <alignment horizontal="center" vertical="center" shrinkToFit="1"/>
      <protection hidden="1"/>
    </xf>
    <xf numFmtId="177" fontId="33" fillId="0" borderId="182" xfId="0" applyNumberFormat="1" applyFont="1" applyFill="1" applyBorder="1" applyAlignment="1" applyProtection="1">
      <alignment horizontal="center" vertical="center" shrinkToFit="1"/>
      <protection hidden="1"/>
    </xf>
    <xf numFmtId="177" fontId="15" fillId="0" borderId="1" xfId="0" applyNumberFormat="1" applyFont="1" applyBorder="1" applyAlignment="1" applyProtection="1">
      <alignment horizontal="center" vertical="center" wrapText="1" shrinkToFit="1"/>
      <protection hidden="1"/>
    </xf>
    <xf numFmtId="177" fontId="15" fillId="0" borderId="12" xfId="0" applyNumberFormat="1" applyFont="1" applyBorder="1" applyAlignment="1" applyProtection="1">
      <alignment horizontal="center" vertical="center" wrapText="1" shrinkToFit="1"/>
      <protection locked="0" hidden="1"/>
    </xf>
    <xf numFmtId="177" fontId="15" fillId="0" borderId="51" xfId="0" applyNumberFormat="1" applyFont="1" applyBorder="1" applyAlignment="1" applyProtection="1">
      <alignment horizontal="center" vertical="center" wrapText="1" shrinkToFit="1"/>
      <protection locked="0" hidden="1"/>
    </xf>
    <xf numFmtId="177" fontId="27" fillId="8" borderId="102" xfId="0" applyNumberFormat="1" applyFont="1" applyFill="1" applyBorder="1" applyAlignment="1" applyProtection="1">
      <alignment horizontal="center" vertical="center" wrapText="1" shrinkToFit="1"/>
      <protection hidden="1"/>
    </xf>
    <xf numFmtId="177" fontId="15" fillId="0" borderId="118" xfId="0" applyNumberFormat="1" applyFont="1" applyBorder="1" applyAlignment="1" applyProtection="1">
      <alignment horizontal="center" vertical="center" wrapText="1" shrinkToFit="1"/>
      <protection locked="0" hidden="1"/>
    </xf>
    <xf numFmtId="177" fontId="27" fillId="8" borderId="52" xfId="0" applyNumberFormat="1" applyFont="1" applyFill="1" applyBorder="1" applyAlignment="1" applyProtection="1">
      <alignment horizontal="center" vertical="center" wrapText="1" shrinkToFit="1"/>
      <protection hidden="1"/>
    </xf>
    <xf numFmtId="177" fontId="15" fillId="0" borderId="57" xfId="0" applyNumberFormat="1" applyFont="1" applyBorder="1" applyAlignment="1" applyProtection="1">
      <alignment horizontal="center" vertical="center" wrapText="1" shrinkToFit="1"/>
      <protection locked="0" hidden="1"/>
    </xf>
    <xf numFmtId="177" fontId="31" fillId="0" borderId="84" xfId="0" applyNumberFormat="1" applyFont="1" applyFill="1" applyBorder="1" applyAlignment="1" applyProtection="1">
      <alignment horizontal="center" vertical="center" wrapText="1" shrinkToFit="1"/>
      <protection locked="0" hidden="1"/>
    </xf>
    <xf numFmtId="177" fontId="31" fillId="0" borderId="6" xfId="0" applyNumberFormat="1" applyFont="1" applyFill="1" applyBorder="1" applyAlignment="1" applyProtection="1">
      <alignment horizontal="center" vertical="center" wrapText="1" shrinkToFit="1"/>
      <protection locked="0" hidden="1"/>
    </xf>
    <xf numFmtId="177" fontId="33" fillId="0" borderId="148" xfId="0" applyNumberFormat="1" applyFont="1" applyBorder="1" applyAlignment="1" applyProtection="1">
      <alignment horizontal="center" vertical="center" shrinkToFit="1"/>
      <protection hidden="1"/>
    </xf>
    <xf numFmtId="177" fontId="33" fillId="0" borderId="191" xfId="0" applyNumberFormat="1" applyFont="1" applyBorder="1" applyAlignment="1" applyProtection="1">
      <alignment horizontal="center" vertical="center" shrinkToFit="1"/>
      <protection hidden="1"/>
    </xf>
    <xf numFmtId="177" fontId="15" fillId="0" borderId="204" xfId="0" applyNumberFormat="1" applyFont="1" applyFill="1" applyBorder="1" applyAlignment="1" applyProtection="1">
      <alignment horizontal="center" vertical="center" shrinkToFit="1"/>
      <protection hidden="1"/>
    </xf>
    <xf numFmtId="177" fontId="33" fillId="0" borderId="183" xfId="0" applyNumberFormat="1" applyFont="1" applyFill="1" applyBorder="1" applyAlignment="1" applyProtection="1">
      <alignment horizontal="center" vertical="center" shrinkToFit="1"/>
      <protection hidden="1"/>
    </xf>
    <xf numFmtId="177" fontId="15" fillId="0" borderId="158" xfId="0" applyNumberFormat="1" applyFont="1" applyBorder="1" applyAlignment="1" applyProtection="1">
      <alignment horizontal="center" vertical="center" wrapText="1" shrinkToFit="1"/>
      <protection hidden="1"/>
    </xf>
    <xf numFmtId="177" fontId="15" fillId="0" borderId="159" xfId="0" applyNumberFormat="1" applyFont="1" applyBorder="1" applyAlignment="1" applyProtection="1">
      <alignment horizontal="center" vertical="center" wrapText="1" shrinkToFit="1"/>
      <protection locked="0" hidden="1"/>
    </xf>
    <xf numFmtId="177" fontId="15" fillId="0" borderId="160" xfId="0" applyNumberFormat="1" applyFont="1" applyBorder="1" applyAlignment="1" applyProtection="1">
      <alignment horizontal="center" vertical="center" wrapText="1" shrinkToFit="1"/>
      <protection locked="0" hidden="1"/>
    </xf>
    <xf numFmtId="177" fontId="27" fillId="8" borderId="124" xfId="0" applyNumberFormat="1" applyFont="1" applyFill="1" applyBorder="1" applyAlignment="1" applyProtection="1">
      <alignment horizontal="center" vertical="center" wrapText="1" shrinkToFit="1"/>
      <protection hidden="1"/>
    </xf>
    <xf numFmtId="177" fontId="15" fillId="0" borderId="161" xfId="0" applyNumberFormat="1" applyFont="1" applyBorder="1" applyAlignment="1" applyProtection="1">
      <alignment horizontal="center" vertical="center" wrapText="1" shrinkToFit="1"/>
      <protection locked="0" hidden="1"/>
    </xf>
    <xf numFmtId="177" fontId="27" fillId="8" borderId="162" xfId="0" applyNumberFormat="1" applyFont="1" applyFill="1" applyBorder="1" applyAlignment="1" applyProtection="1">
      <alignment horizontal="center" vertical="center" wrapText="1" shrinkToFit="1"/>
      <protection hidden="1"/>
    </xf>
    <xf numFmtId="177" fontId="15" fillId="0" borderId="125" xfId="0" applyNumberFormat="1" applyFont="1" applyBorder="1" applyAlignment="1" applyProtection="1">
      <alignment horizontal="center" vertical="center" wrapText="1" shrinkToFit="1"/>
      <protection locked="0" hidden="1"/>
    </xf>
    <xf numFmtId="177" fontId="31" fillId="0" borderId="126" xfId="0" applyNumberFormat="1" applyFont="1" applyFill="1" applyBorder="1" applyAlignment="1" applyProtection="1">
      <alignment horizontal="center" vertical="center" wrapText="1" shrinkToFit="1"/>
      <protection locked="0" hidden="1"/>
    </xf>
    <xf numFmtId="177" fontId="31" fillId="0" borderId="127" xfId="0" applyNumberFormat="1" applyFont="1" applyFill="1" applyBorder="1" applyAlignment="1" applyProtection="1">
      <alignment horizontal="center" vertical="center" wrapText="1" shrinkToFit="1"/>
      <protection locked="0" hidden="1"/>
    </xf>
    <xf numFmtId="177" fontId="34" fillId="0" borderId="117" xfId="0" applyNumberFormat="1" applyFont="1" applyFill="1" applyBorder="1" applyAlignment="1" applyProtection="1">
      <alignment horizontal="center" vertical="center" wrapText="1" shrinkToFit="1"/>
      <protection locked="0" hidden="1"/>
    </xf>
    <xf numFmtId="177" fontId="34" fillId="0" borderId="49" xfId="0" applyNumberFormat="1" applyFont="1" applyFill="1" applyBorder="1" applyAlignment="1" applyProtection="1">
      <alignment horizontal="center" vertical="center" wrapText="1" shrinkToFit="1"/>
      <protection locked="0" hidden="1"/>
    </xf>
    <xf numFmtId="177" fontId="35" fillId="8" borderId="50" xfId="0" applyNumberFormat="1" applyFont="1" applyFill="1" applyBorder="1" applyAlignment="1" applyProtection="1">
      <alignment horizontal="center" vertical="center" wrapText="1" shrinkToFit="1"/>
      <protection hidden="1"/>
    </xf>
    <xf numFmtId="177" fontId="34" fillId="0" borderId="28" xfId="0" applyNumberFormat="1" applyFont="1" applyFill="1" applyBorder="1" applyAlignment="1" applyProtection="1">
      <alignment horizontal="center" vertical="center" wrapText="1" shrinkToFit="1"/>
      <protection locked="0" hidden="1"/>
    </xf>
    <xf numFmtId="177" fontId="35" fillId="8" borderId="101" xfId="0" applyNumberFormat="1" applyFont="1" applyFill="1" applyBorder="1" applyAlignment="1" applyProtection="1">
      <alignment horizontal="center" vertical="center" wrapText="1" shrinkToFit="1"/>
      <protection hidden="1"/>
    </xf>
    <xf numFmtId="177" fontId="34" fillId="0" borderId="56" xfId="0" applyNumberFormat="1" applyFont="1" applyBorder="1" applyAlignment="1" applyProtection="1">
      <alignment horizontal="center" vertical="center" wrapText="1" shrinkToFit="1"/>
      <protection locked="0" hidden="1"/>
    </xf>
    <xf numFmtId="177" fontId="15" fillId="0" borderId="26" xfId="0" applyNumberFormat="1" applyFont="1" applyBorder="1" applyAlignment="1" applyProtection="1">
      <alignment horizontal="center" vertical="center" wrapText="1" shrinkToFit="1"/>
      <protection hidden="1"/>
    </xf>
    <xf numFmtId="177" fontId="33" fillId="0" borderId="193" xfId="0" applyNumberFormat="1" applyFont="1" applyBorder="1" applyAlignment="1" applyProtection="1">
      <alignment horizontal="center" vertical="center" shrinkToFit="1"/>
      <protection hidden="1"/>
    </xf>
    <xf numFmtId="177" fontId="15" fillId="7" borderId="29" xfId="0" applyNumberFormat="1" applyFont="1" applyFill="1" applyBorder="1" applyAlignment="1" applyProtection="1">
      <alignment horizontal="center" vertical="center" wrapText="1" shrinkToFit="1"/>
      <protection hidden="1"/>
    </xf>
    <xf numFmtId="177" fontId="24" fillId="7" borderId="185" xfId="0" applyNumberFormat="1" applyFont="1" applyFill="1" applyBorder="1" applyAlignment="1" applyProtection="1">
      <alignment horizontal="center" vertical="center" shrinkToFit="1"/>
      <protection hidden="1"/>
    </xf>
    <xf numFmtId="177" fontId="33" fillId="0" borderId="194" xfId="0" applyNumberFormat="1" applyFont="1" applyBorder="1" applyAlignment="1" applyProtection="1">
      <alignment horizontal="center" vertical="center" shrinkToFit="1"/>
      <protection hidden="1"/>
    </xf>
    <xf numFmtId="177" fontId="15" fillId="7" borderId="203" xfId="0" applyNumberFormat="1" applyFont="1" applyFill="1" applyBorder="1" applyAlignment="1" applyProtection="1">
      <alignment horizontal="center" vertical="center" shrinkToFit="1"/>
      <protection hidden="1"/>
    </xf>
    <xf numFmtId="177" fontId="33" fillId="7" borderId="182" xfId="0" applyNumberFormat="1" applyFont="1" applyFill="1" applyBorder="1" applyAlignment="1" applyProtection="1">
      <alignment horizontal="center" vertical="center" shrinkToFit="1"/>
      <protection hidden="1"/>
    </xf>
    <xf numFmtId="177" fontId="34" fillId="0" borderId="115" xfId="0" applyNumberFormat="1" applyFont="1" applyFill="1" applyBorder="1" applyAlignment="1" applyProtection="1">
      <alignment horizontal="center" vertical="center" wrapText="1" shrinkToFit="1"/>
      <protection locked="0" hidden="1"/>
    </xf>
    <xf numFmtId="177" fontId="34" fillId="0" borderId="45" xfId="0" applyNumberFormat="1" applyFont="1" applyFill="1" applyBorder="1" applyAlignment="1" applyProtection="1">
      <alignment horizontal="center" vertical="center" wrapText="1" shrinkToFit="1"/>
      <protection locked="0" hidden="1"/>
    </xf>
    <xf numFmtId="177" fontId="35" fillId="8" borderId="46" xfId="0" applyNumberFormat="1" applyFont="1" applyFill="1" applyBorder="1" applyAlignment="1" applyProtection="1">
      <alignment horizontal="center" vertical="center" wrapText="1" shrinkToFit="1"/>
      <protection hidden="1"/>
    </xf>
    <xf numFmtId="177" fontId="34" fillId="0" borderId="25" xfId="0" applyNumberFormat="1" applyFont="1" applyFill="1" applyBorder="1" applyAlignment="1" applyProtection="1">
      <alignment horizontal="center" vertical="center" wrapText="1" shrinkToFit="1"/>
      <protection locked="0" hidden="1"/>
    </xf>
    <xf numFmtId="177" fontId="35" fillId="8" borderId="99" xfId="0" applyNumberFormat="1" applyFont="1" applyFill="1" applyBorder="1" applyAlignment="1" applyProtection="1">
      <alignment horizontal="center" vertical="center" wrapText="1" shrinkToFit="1"/>
      <protection hidden="1"/>
    </xf>
    <xf numFmtId="177" fontId="34" fillId="0" borderId="54" xfId="0" applyNumberFormat="1" applyFont="1" applyBorder="1" applyAlignment="1" applyProtection="1">
      <alignment horizontal="center" vertical="center" wrapText="1" shrinkToFit="1"/>
      <protection locked="0" hidden="1"/>
    </xf>
    <xf numFmtId="177" fontId="15" fillId="0" borderId="116" xfId="0" applyNumberFormat="1" applyFont="1" applyFill="1" applyBorder="1" applyAlignment="1" applyProtection="1">
      <alignment horizontal="center" vertical="center" wrapText="1" shrinkToFit="1"/>
      <protection locked="0" hidden="1"/>
    </xf>
    <xf numFmtId="177" fontId="15" fillId="0" borderId="47" xfId="0" applyNumberFormat="1" applyFont="1" applyFill="1" applyBorder="1" applyAlignment="1" applyProtection="1">
      <alignment horizontal="center" vertical="center" wrapText="1" shrinkToFit="1"/>
      <protection locked="0" hidden="1"/>
    </xf>
    <xf numFmtId="177" fontId="15" fillId="0" borderId="27" xfId="0" applyNumberFormat="1" applyFont="1" applyFill="1" applyBorder="1" applyAlignment="1" applyProtection="1">
      <alignment horizontal="center" vertical="center" wrapText="1" shrinkToFit="1"/>
      <protection locked="0" hidden="1"/>
    </xf>
    <xf numFmtId="177" fontId="15" fillId="6" borderId="1" xfId="0" applyNumberFormat="1" applyFont="1" applyFill="1" applyBorder="1" applyAlignment="1" applyProtection="1">
      <alignment horizontal="center" vertical="center" wrapText="1" shrinkToFit="1"/>
      <protection hidden="1"/>
    </xf>
    <xf numFmtId="177" fontId="36" fillId="6" borderId="12" xfId="0" applyNumberFormat="1" applyFont="1" applyFill="1" applyBorder="1" applyAlignment="1" applyProtection="1">
      <alignment horizontal="center" vertical="center" wrapText="1" shrinkToFit="1"/>
      <protection hidden="1"/>
    </xf>
    <xf numFmtId="177" fontId="34" fillId="6" borderId="51" xfId="0" applyNumberFormat="1" applyFont="1" applyFill="1" applyBorder="1" applyAlignment="1" applyProtection="1">
      <alignment horizontal="center" vertical="center" wrapText="1" shrinkToFit="1"/>
      <protection hidden="1"/>
    </xf>
    <xf numFmtId="177" fontId="35" fillId="6" borderId="102" xfId="0" applyNumberFormat="1" applyFont="1" applyFill="1" applyBorder="1" applyAlignment="1" applyProtection="1">
      <alignment horizontal="center" vertical="center" wrapText="1" shrinkToFit="1"/>
      <protection hidden="1"/>
    </xf>
    <xf numFmtId="177" fontId="36" fillId="6" borderId="118" xfId="0" applyNumberFormat="1" applyFont="1" applyFill="1" applyBorder="1" applyAlignment="1" applyProtection="1">
      <alignment horizontal="center" vertical="center" wrapText="1" shrinkToFit="1"/>
      <protection hidden="1"/>
    </xf>
    <xf numFmtId="177" fontId="35" fillId="6" borderId="52" xfId="0" applyNumberFormat="1" applyFont="1" applyFill="1" applyBorder="1" applyAlignment="1" applyProtection="1">
      <alignment horizontal="center" vertical="center" wrapText="1" shrinkToFit="1"/>
      <protection hidden="1"/>
    </xf>
    <xf numFmtId="177" fontId="36" fillId="6" borderId="57" xfId="0" applyNumberFormat="1" applyFont="1" applyFill="1" applyBorder="1" applyAlignment="1" applyProtection="1">
      <alignment horizontal="center" vertical="center" wrapText="1" shrinkToFit="1"/>
      <protection hidden="1"/>
    </xf>
    <xf numFmtId="177" fontId="37" fillId="6" borderId="84" xfId="0" applyNumberFormat="1" applyFont="1" applyFill="1" applyBorder="1" applyAlignment="1" applyProtection="1">
      <alignment horizontal="center" vertical="center" wrapText="1" shrinkToFit="1"/>
      <protection hidden="1"/>
    </xf>
    <xf numFmtId="177" fontId="37" fillId="6" borderId="6" xfId="0" applyNumberFormat="1" applyFont="1" applyFill="1" applyBorder="1" applyAlignment="1" applyProtection="1">
      <alignment horizontal="center" vertical="center" wrapText="1" shrinkToFit="1"/>
      <protection hidden="1"/>
    </xf>
    <xf numFmtId="177" fontId="33" fillId="7" borderId="148" xfId="0" applyNumberFormat="1" applyFont="1" applyFill="1" applyBorder="1" applyAlignment="1" applyProtection="1">
      <alignment horizontal="center" vertical="center" shrinkToFit="1"/>
      <protection hidden="1"/>
    </xf>
    <xf numFmtId="177" fontId="33" fillId="7" borderId="191" xfId="0" applyNumberFormat="1" applyFont="1" applyFill="1" applyBorder="1" applyAlignment="1" applyProtection="1">
      <alignment horizontal="center" vertical="center" shrinkToFit="1"/>
      <protection hidden="1"/>
    </xf>
    <xf numFmtId="177" fontId="34" fillId="0" borderId="25" xfId="0" applyNumberFormat="1" applyFont="1" applyBorder="1" applyAlignment="1" applyProtection="1">
      <alignment horizontal="center" vertical="center" wrapText="1" shrinkToFit="1"/>
      <protection locked="0" hidden="1"/>
    </xf>
    <xf numFmtId="177" fontId="35" fillId="8" borderId="85" xfId="0" applyNumberFormat="1" applyFont="1" applyFill="1" applyBorder="1" applyAlignment="1" applyProtection="1">
      <alignment horizontal="center" vertical="center" wrapText="1" shrinkToFit="1"/>
      <protection hidden="1"/>
    </xf>
    <xf numFmtId="177" fontId="34" fillId="0" borderId="115" xfId="0" applyNumberFormat="1" applyFont="1" applyBorder="1" applyAlignment="1" applyProtection="1">
      <alignment horizontal="center" vertical="center" wrapText="1" shrinkToFit="1"/>
      <protection locked="0" hidden="1"/>
    </xf>
    <xf numFmtId="177" fontId="35" fillId="8" borderId="88" xfId="0" applyNumberFormat="1" applyFont="1" applyFill="1" applyBorder="1" applyAlignment="1" applyProtection="1">
      <alignment horizontal="center" vertical="center" wrapText="1" shrinkToFit="1"/>
      <protection hidden="1"/>
    </xf>
    <xf numFmtId="177" fontId="38" fillId="0" borderId="81" xfId="0" applyNumberFormat="1" applyFont="1" applyFill="1" applyBorder="1" applyAlignment="1" applyProtection="1">
      <alignment horizontal="center" vertical="center" wrapText="1" shrinkToFit="1"/>
      <protection locked="0" hidden="1"/>
    </xf>
    <xf numFmtId="177" fontId="38" fillId="0" borderId="30" xfId="0" applyNumberFormat="1" applyFont="1" applyFill="1" applyBorder="1" applyAlignment="1" applyProtection="1">
      <alignment horizontal="center" vertical="center" wrapText="1" shrinkToFit="1"/>
      <protection locked="0" hidden="1"/>
    </xf>
    <xf numFmtId="177" fontId="35" fillId="8" borderId="86" xfId="0" applyNumberFormat="1" applyFont="1" applyFill="1" applyBorder="1" applyAlignment="1" applyProtection="1">
      <alignment horizontal="center" vertical="center" wrapText="1" shrinkToFit="1"/>
      <protection hidden="1"/>
    </xf>
    <xf numFmtId="177" fontId="35" fillId="8" borderId="89" xfId="0" applyNumberFormat="1" applyFont="1" applyFill="1" applyBorder="1" applyAlignment="1" applyProtection="1">
      <alignment horizontal="center" vertical="center" wrapText="1" shrinkToFit="1"/>
      <protection hidden="1"/>
    </xf>
    <xf numFmtId="177" fontId="34" fillId="0" borderId="27" xfId="0" applyNumberFormat="1" applyFont="1" applyBorder="1" applyAlignment="1" applyProtection="1">
      <alignment horizontal="center" vertical="center" wrapText="1" shrinkToFit="1"/>
      <protection locked="0" hidden="1"/>
    </xf>
    <xf numFmtId="177" fontId="34" fillId="0" borderId="116" xfId="0" applyNumberFormat="1" applyFont="1" applyBorder="1" applyAlignment="1" applyProtection="1">
      <alignment horizontal="center" vertical="center" wrapText="1" shrinkToFit="1"/>
      <protection locked="0" hidden="1"/>
    </xf>
    <xf numFmtId="177" fontId="34" fillId="0" borderId="55" xfId="0" applyNumberFormat="1" applyFont="1" applyBorder="1" applyAlignment="1" applyProtection="1">
      <alignment horizontal="center" vertical="center" wrapText="1" shrinkToFit="1"/>
      <protection locked="0" hidden="1"/>
    </xf>
    <xf numFmtId="177" fontId="38" fillId="0" borderId="82" xfId="0" applyNumberFormat="1" applyFont="1" applyFill="1" applyBorder="1" applyAlignment="1" applyProtection="1">
      <alignment horizontal="center" vertical="center" wrapText="1" shrinkToFit="1"/>
      <protection locked="0" hidden="1"/>
    </xf>
    <xf numFmtId="177" fontId="38" fillId="0" borderId="78" xfId="0" applyNumberFormat="1" applyFont="1" applyFill="1" applyBorder="1" applyAlignment="1" applyProtection="1">
      <alignment horizontal="center" vertical="center" wrapText="1" shrinkToFit="1"/>
      <protection locked="0" hidden="1"/>
    </xf>
    <xf numFmtId="177" fontId="34" fillId="0" borderId="28" xfId="0" applyNumberFormat="1" applyFont="1" applyBorder="1" applyAlignment="1" applyProtection="1">
      <alignment horizontal="center" vertical="center" wrapText="1" shrinkToFit="1"/>
      <protection locked="0" hidden="1"/>
    </xf>
    <xf numFmtId="177" fontId="35" fillId="8" borderId="87" xfId="0" applyNumberFormat="1" applyFont="1" applyFill="1" applyBorder="1" applyAlignment="1" applyProtection="1">
      <alignment horizontal="center" vertical="center" wrapText="1" shrinkToFit="1"/>
      <protection hidden="1"/>
    </xf>
    <xf numFmtId="177" fontId="34" fillId="0" borderId="117" xfId="0" applyNumberFormat="1" applyFont="1" applyBorder="1" applyAlignment="1" applyProtection="1">
      <alignment horizontal="center" vertical="center" wrapText="1" shrinkToFit="1"/>
      <protection locked="0" hidden="1"/>
    </xf>
    <xf numFmtId="177" fontId="35" fillId="8" borderId="90" xfId="0" applyNumberFormat="1" applyFont="1" applyFill="1" applyBorder="1" applyAlignment="1" applyProtection="1">
      <alignment horizontal="center" vertical="center" wrapText="1" shrinkToFit="1"/>
      <protection hidden="1"/>
    </xf>
    <xf numFmtId="177" fontId="38" fillId="0" borderId="83" xfId="0" applyNumberFormat="1" applyFont="1" applyFill="1" applyBorder="1" applyAlignment="1" applyProtection="1">
      <alignment horizontal="center" vertical="center" wrapText="1" shrinkToFit="1"/>
      <protection locked="0" hidden="1"/>
    </xf>
    <xf numFmtId="177" fontId="38" fillId="0" borderId="31" xfId="0" applyNumberFormat="1" applyFont="1" applyFill="1" applyBorder="1" applyAlignment="1" applyProtection="1">
      <alignment horizontal="center" vertical="center" wrapText="1" shrinkToFit="1"/>
      <protection locked="0" hidden="1"/>
    </xf>
    <xf numFmtId="177" fontId="27" fillId="7" borderId="4" xfId="0" applyNumberFormat="1" applyFont="1" applyFill="1" applyBorder="1" applyAlignment="1" applyProtection="1">
      <alignment horizontal="center" vertical="center" shrinkToFit="1"/>
      <protection hidden="1"/>
    </xf>
    <xf numFmtId="177" fontId="39" fillId="6" borderId="11" xfId="0" applyNumberFormat="1" applyFont="1" applyFill="1" applyBorder="1" applyAlignment="1" applyProtection="1">
      <alignment horizontal="center" vertical="center" wrapText="1" shrinkToFit="1"/>
      <protection hidden="1"/>
    </xf>
    <xf numFmtId="177" fontId="35" fillId="6" borderId="103" xfId="0" applyNumberFormat="1" applyFont="1" applyFill="1" applyBorder="1" applyAlignment="1" applyProtection="1">
      <alignment horizontal="center" vertical="center" wrapText="1" shrinkToFit="1"/>
      <protection hidden="1"/>
    </xf>
    <xf numFmtId="177" fontId="39" fillId="6" borderId="114" xfId="0" applyNumberFormat="1" applyFont="1" applyFill="1" applyBorder="1" applyAlignment="1" applyProtection="1">
      <alignment horizontal="center" vertical="center" wrapText="1" shrinkToFit="1"/>
      <protection hidden="1"/>
    </xf>
    <xf numFmtId="177" fontId="35" fillId="6" borderId="44" xfId="0" applyNumberFormat="1" applyFont="1" applyFill="1" applyBorder="1" applyAlignment="1" applyProtection="1">
      <alignment horizontal="center" vertical="center" wrapText="1" shrinkToFit="1"/>
      <protection hidden="1"/>
    </xf>
    <xf numFmtId="177" fontId="39" fillId="6" borderId="53" xfId="0" applyNumberFormat="1" applyFont="1" applyFill="1" applyBorder="1" applyAlignment="1" applyProtection="1">
      <alignment horizontal="center" vertical="center" wrapText="1" shrinkToFit="1"/>
      <protection hidden="1"/>
    </xf>
    <xf numFmtId="177" fontId="39" fillId="6" borderId="80" xfId="0" applyNumberFormat="1" applyFont="1" applyFill="1" applyBorder="1" applyAlignment="1" applyProtection="1">
      <alignment horizontal="center" vertical="center" wrapText="1" shrinkToFit="1"/>
      <protection hidden="1"/>
    </xf>
    <xf numFmtId="177" fontId="39" fillId="6" borderId="8" xfId="0" applyNumberFormat="1" applyFont="1" applyFill="1" applyBorder="1" applyAlignment="1" applyProtection="1">
      <alignment horizontal="center" vertical="center" wrapText="1" shrinkToFit="1"/>
      <protection hidden="1"/>
    </xf>
    <xf numFmtId="177" fontId="15" fillId="7" borderId="198" xfId="0" applyNumberFormat="1" applyFont="1" applyFill="1" applyBorder="1" applyAlignment="1" applyProtection="1">
      <alignment horizontal="center" vertical="center" shrinkToFit="1"/>
      <protection hidden="1"/>
    </xf>
    <xf numFmtId="177" fontId="33" fillId="7" borderId="146" xfId="0" applyNumberFormat="1" applyFont="1" applyFill="1" applyBorder="1" applyAlignment="1" applyProtection="1">
      <alignment horizontal="center" vertical="center" shrinkToFit="1"/>
      <protection hidden="1"/>
    </xf>
    <xf numFmtId="177" fontId="15" fillId="2" borderId="1" xfId="0" applyNumberFormat="1" applyFont="1" applyFill="1" applyBorder="1" applyAlignment="1" applyProtection="1">
      <alignment horizontal="center" vertical="center" wrapText="1" shrinkToFit="1"/>
      <protection hidden="1"/>
    </xf>
    <xf numFmtId="177" fontId="28" fillId="2" borderId="12" xfId="0" applyNumberFormat="1" applyFont="1" applyFill="1" applyBorder="1" applyAlignment="1" applyProtection="1">
      <alignment horizontal="center" vertical="center" wrapText="1" shrinkToFit="1"/>
      <protection hidden="1"/>
    </xf>
    <xf numFmtId="177" fontId="15" fillId="2" borderId="51" xfId="0" applyNumberFormat="1" applyFont="1" applyFill="1" applyBorder="1" applyAlignment="1" applyProtection="1">
      <alignment horizontal="center" vertical="center" wrapText="1" shrinkToFit="1"/>
      <protection hidden="1"/>
    </xf>
    <xf numFmtId="177" fontId="27" fillId="2" borderId="102" xfId="0" applyNumberFormat="1" applyFont="1" applyFill="1" applyBorder="1" applyAlignment="1" applyProtection="1">
      <alignment horizontal="center" vertical="center" wrapText="1" shrinkToFit="1"/>
      <protection hidden="1"/>
    </xf>
    <xf numFmtId="177" fontId="28" fillId="2" borderId="118" xfId="0" applyNumberFormat="1" applyFont="1" applyFill="1" applyBorder="1" applyAlignment="1" applyProtection="1">
      <alignment horizontal="center" vertical="center" wrapText="1" shrinkToFit="1"/>
      <protection hidden="1"/>
    </xf>
    <xf numFmtId="177" fontId="27" fillId="2" borderId="52" xfId="0" applyNumberFormat="1" applyFont="1" applyFill="1" applyBorder="1" applyAlignment="1" applyProtection="1">
      <alignment horizontal="center" vertical="center" wrapText="1" shrinkToFit="1"/>
      <protection hidden="1"/>
    </xf>
    <xf numFmtId="177" fontId="28" fillId="2" borderId="57" xfId="0" applyNumberFormat="1" applyFont="1" applyFill="1" applyBorder="1" applyAlignment="1" applyProtection="1">
      <alignment horizontal="center" vertical="center" wrapText="1" shrinkToFit="1"/>
      <protection hidden="1"/>
    </xf>
    <xf numFmtId="177" fontId="28" fillId="2" borderId="84" xfId="0" applyNumberFormat="1" applyFont="1" applyFill="1" applyBorder="1" applyAlignment="1" applyProtection="1">
      <alignment horizontal="center" vertical="center" wrapText="1" shrinkToFit="1"/>
      <protection hidden="1"/>
    </xf>
    <xf numFmtId="177" fontId="28" fillId="2" borderId="6" xfId="0" applyNumberFormat="1" applyFont="1" applyFill="1" applyBorder="1" applyAlignment="1" applyProtection="1">
      <alignment horizontal="center" vertical="center" wrapText="1" shrinkToFit="1"/>
      <protection hidden="1"/>
    </xf>
    <xf numFmtId="177" fontId="33" fillId="7" borderId="172" xfId="0" applyNumberFormat="1" applyFont="1" applyFill="1" applyBorder="1" applyAlignment="1" applyProtection="1">
      <alignment horizontal="center" vertical="center" shrinkToFit="1"/>
      <protection hidden="1"/>
    </xf>
    <xf numFmtId="177" fontId="33" fillId="7" borderId="188" xfId="0" applyNumberFormat="1" applyFont="1" applyFill="1" applyBorder="1" applyAlignment="1" applyProtection="1">
      <alignment horizontal="center" vertical="center" shrinkToFit="1"/>
      <protection hidden="1"/>
    </xf>
    <xf numFmtId="177" fontId="15" fillId="7" borderId="26" xfId="0" applyNumberFormat="1" applyFont="1" applyFill="1" applyBorder="1" applyAlignment="1" applyProtection="1">
      <alignment horizontal="center" vertical="center" wrapText="1" shrinkToFit="1"/>
      <protection hidden="1"/>
    </xf>
    <xf numFmtId="177" fontId="39" fillId="0" borderId="25" xfId="0" applyNumberFormat="1" applyFont="1" applyBorder="1" applyAlignment="1" applyProtection="1">
      <alignment horizontal="center" vertical="center" wrapText="1" shrinkToFit="1"/>
      <protection locked="0" hidden="1"/>
    </xf>
    <xf numFmtId="177" fontId="39" fillId="0" borderId="45" xfId="0" applyNumberFormat="1" applyFont="1" applyBorder="1" applyAlignment="1" applyProtection="1">
      <alignment horizontal="center" vertical="center" wrapText="1" shrinkToFit="1"/>
      <protection locked="0" hidden="1"/>
    </xf>
    <xf numFmtId="177" fontId="39" fillId="0" borderId="115" xfId="0" applyNumberFormat="1" applyFont="1" applyBorder="1" applyAlignment="1" applyProtection="1">
      <alignment horizontal="center" vertical="center" wrapText="1" shrinkToFit="1"/>
      <protection locked="0" hidden="1"/>
    </xf>
    <xf numFmtId="177" fontId="39" fillId="0" borderId="54" xfId="0" applyNumberFormat="1" applyFont="1" applyBorder="1" applyAlignment="1" applyProtection="1">
      <alignment horizontal="center" vertical="center" wrapText="1" shrinkToFit="1"/>
      <protection locked="0" hidden="1"/>
    </xf>
    <xf numFmtId="177" fontId="39" fillId="0" borderId="81" xfId="0" applyNumberFormat="1" applyFont="1" applyFill="1" applyBorder="1" applyAlignment="1" applyProtection="1">
      <alignment horizontal="center" vertical="center" wrapText="1" shrinkToFit="1"/>
      <protection locked="0" hidden="1"/>
    </xf>
    <xf numFmtId="177" fontId="39" fillId="0" borderId="30" xfId="0" applyNumberFormat="1" applyFont="1" applyFill="1" applyBorder="1" applyAlignment="1" applyProtection="1">
      <alignment horizontal="center" vertical="center" wrapText="1" shrinkToFit="1"/>
      <protection locked="0" hidden="1"/>
    </xf>
    <xf numFmtId="177" fontId="33" fillId="7" borderId="184" xfId="0" applyNumberFormat="1" applyFont="1" applyFill="1" applyBorder="1" applyAlignment="1" applyProtection="1">
      <alignment horizontal="center" vertical="center" shrinkToFit="1"/>
      <protection hidden="1"/>
    </xf>
    <xf numFmtId="177" fontId="15" fillId="7" borderId="200" xfId="0" applyNumberFormat="1" applyFont="1" applyFill="1" applyBorder="1" applyAlignment="1" applyProtection="1">
      <alignment horizontal="center" vertical="center" shrinkToFit="1"/>
      <protection hidden="1"/>
    </xf>
    <xf numFmtId="177" fontId="15" fillId="6" borderId="29" xfId="0" applyNumberFormat="1" applyFont="1" applyFill="1" applyBorder="1" applyAlignment="1" applyProtection="1">
      <alignment horizontal="center" vertical="center" wrapText="1" shrinkToFit="1"/>
      <protection hidden="1"/>
    </xf>
    <xf numFmtId="177" fontId="39" fillId="6" borderId="28" xfId="0" applyNumberFormat="1" applyFont="1" applyFill="1" applyBorder="1" applyAlignment="1" applyProtection="1">
      <alignment horizontal="center" vertical="center" wrapText="1" shrinkToFit="1"/>
      <protection hidden="1"/>
    </xf>
    <xf numFmtId="177" fontId="39" fillId="7" borderId="49" xfId="0" applyNumberFormat="1" applyFont="1" applyFill="1" applyBorder="1" applyAlignment="1" applyProtection="1">
      <alignment horizontal="center" vertical="center" wrapText="1" shrinkToFit="1"/>
      <protection hidden="1"/>
    </xf>
    <xf numFmtId="177" fontId="35" fillId="7" borderId="101" xfId="0" applyNumberFormat="1" applyFont="1" applyFill="1" applyBorder="1" applyAlignment="1" applyProtection="1">
      <alignment horizontal="center" vertical="center" wrapText="1" shrinkToFit="1"/>
      <protection hidden="1"/>
    </xf>
    <xf numFmtId="177" fontId="39" fillId="6" borderId="117" xfId="0" applyNumberFormat="1" applyFont="1" applyFill="1" applyBorder="1" applyAlignment="1" applyProtection="1">
      <alignment horizontal="center" vertical="center" wrapText="1" shrinkToFit="1"/>
      <protection hidden="1"/>
    </xf>
    <xf numFmtId="177" fontId="35" fillId="7" borderId="50" xfId="0" applyNumberFormat="1" applyFont="1" applyFill="1" applyBorder="1" applyAlignment="1" applyProtection="1">
      <alignment horizontal="center" vertical="center" wrapText="1" shrinkToFit="1"/>
      <protection hidden="1"/>
    </xf>
    <xf numFmtId="177" fontId="35" fillId="7" borderId="124" xfId="0" applyNumberFormat="1" applyFont="1" applyFill="1" applyBorder="1" applyAlignment="1" applyProtection="1">
      <alignment horizontal="center" vertical="center" wrapText="1" shrinkToFit="1"/>
      <protection hidden="1"/>
    </xf>
    <xf numFmtId="177" fontId="39" fillId="6" borderId="125" xfId="0" applyNumberFormat="1" applyFont="1" applyFill="1" applyBorder="1" applyAlignment="1" applyProtection="1">
      <alignment horizontal="center" vertical="center" wrapText="1" shrinkToFit="1"/>
      <protection hidden="1"/>
    </xf>
    <xf numFmtId="177" fontId="39" fillId="6" borderId="126" xfId="0" applyNumberFormat="1" applyFont="1" applyFill="1" applyBorder="1" applyAlignment="1" applyProtection="1">
      <alignment horizontal="center" vertical="center" wrapText="1" shrinkToFit="1"/>
      <protection hidden="1"/>
    </xf>
    <xf numFmtId="177" fontId="39" fillId="6" borderId="127" xfId="0" applyNumberFormat="1" applyFont="1" applyFill="1" applyBorder="1" applyAlignment="1" applyProtection="1">
      <alignment horizontal="center" vertical="center" wrapText="1" shrinkToFit="1"/>
      <protection hidden="1"/>
    </xf>
    <xf numFmtId="177" fontId="33" fillId="7" borderId="135" xfId="0" applyNumberFormat="1" applyFont="1" applyFill="1" applyBorder="1" applyAlignment="1" applyProtection="1">
      <alignment horizontal="center" vertical="center" shrinkToFit="1"/>
      <protection hidden="1"/>
    </xf>
    <xf numFmtId="177" fontId="33" fillId="6" borderId="195" xfId="0" applyNumberFormat="1" applyFont="1" applyFill="1" applyBorder="1" applyAlignment="1" applyProtection="1">
      <alignment horizontal="center" vertical="center" shrinkToFit="1"/>
      <protection hidden="1"/>
    </xf>
    <xf numFmtId="177" fontId="15" fillId="0" borderId="206" xfId="0" applyNumberFormat="1" applyFont="1" applyFill="1" applyBorder="1" applyAlignment="1" applyProtection="1">
      <alignment horizontal="center" vertical="center" shrinkToFit="1"/>
      <protection hidden="1"/>
    </xf>
    <xf numFmtId="177" fontId="33" fillId="7" borderId="187" xfId="0" applyNumberFormat="1" applyFont="1" applyFill="1" applyBorder="1" applyAlignment="1" applyProtection="1">
      <alignment horizontal="center" vertical="center" shrinkToFit="1"/>
      <protection hidden="1"/>
    </xf>
    <xf numFmtId="177" fontId="15" fillId="0" borderId="2" xfId="0" applyNumberFormat="1" applyFont="1" applyFill="1" applyBorder="1" applyAlignment="1" applyProtection="1">
      <alignment horizontal="center" vertical="center" wrapText="1" shrinkToFit="1"/>
      <protection hidden="1"/>
    </xf>
    <xf numFmtId="177" fontId="32" fillId="0" borderId="3" xfId="0" applyNumberFormat="1" applyFont="1" applyFill="1" applyBorder="1" applyAlignment="1" applyProtection="1">
      <alignment horizontal="center" vertical="center" wrapText="1" shrinkToFit="1"/>
      <protection hidden="1"/>
    </xf>
    <xf numFmtId="177" fontId="15" fillId="0" borderId="4" xfId="0" applyNumberFormat="1" applyFont="1" applyFill="1" applyBorder="1" applyAlignment="1" applyProtection="1">
      <alignment horizontal="center" vertical="center" wrapText="1" shrinkToFit="1"/>
      <protection hidden="1"/>
    </xf>
    <xf numFmtId="177" fontId="39" fillId="7" borderId="53" xfId="0" applyNumberFormat="1" applyFont="1" applyFill="1" applyBorder="1" applyAlignment="1" applyProtection="1">
      <alignment horizontal="center" vertical="center" wrapText="1" shrinkToFit="1"/>
      <protection hidden="1"/>
    </xf>
    <xf numFmtId="177" fontId="39" fillId="7" borderId="80" xfId="0" applyNumberFormat="1" applyFont="1" applyFill="1" applyBorder="1" applyAlignment="1" applyProtection="1">
      <alignment horizontal="center" vertical="center" wrapText="1" shrinkToFit="1"/>
      <protection hidden="1"/>
    </xf>
    <xf numFmtId="177" fontId="39" fillId="7" borderId="8" xfId="0" applyNumberFormat="1" applyFont="1" applyFill="1" applyBorder="1" applyAlignment="1" applyProtection="1">
      <alignment horizontal="center" vertical="center" wrapText="1" shrinkToFit="1"/>
      <protection hidden="1"/>
    </xf>
    <xf numFmtId="177" fontId="40" fillId="2" borderId="12" xfId="0" applyNumberFormat="1" applyFont="1" applyFill="1" applyBorder="1" applyAlignment="1" applyProtection="1">
      <alignment horizontal="center" vertical="center" wrapText="1" shrinkToFit="1"/>
      <protection hidden="1"/>
    </xf>
    <xf numFmtId="177" fontId="40" fillId="2" borderId="118" xfId="0" applyNumberFormat="1" applyFont="1" applyFill="1" applyBorder="1" applyAlignment="1" applyProtection="1">
      <alignment horizontal="center" vertical="center" wrapText="1" shrinkToFit="1"/>
      <protection hidden="1"/>
    </xf>
    <xf numFmtId="177" fontId="40" fillId="2" borderId="57" xfId="0" applyNumberFormat="1" applyFont="1" applyFill="1" applyBorder="1" applyAlignment="1" applyProtection="1">
      <alignment horizontal="center" vertical="center" wrapText="1" shrinkToFit="1"/>
      <protection hidden="1"/>
    </xf>
    <xf numFmtId="177" fontId="40" fillId="2" borderId="84" xfId="0" applyNumberFormat="1" applyFont="1" applyFill="1" applyBorder="1" applyAlignment="1" applyProtection="1">
      <alignment horizontal="center" vertical="center" wrapText="1" shrinkToFit="1"/>
      <protection hidden="1"/>
    </xf>
    <xf numFmtId="177" fontId="40" fillId="2" borderId="6" xfId="0" applyNumberFormat="1" applyFont="1" applyFill="1" applyBorder="1" applyAlignment="1" applyProtection="1">
      <alignment horizontal="center" vertical="center" wrapText="1" shrinkToFit="1"/>
      <protection hidden="1"/>
    </xf>
    <xf numFmtId="177" fontId="27" fillId="7" borderId="176" xfId="0" applyNumberFormat="1" applyFont="1" applyFill="1" applyBorder="1" applyAlignment="1" applyProtection="1">
      <alignment horizontal="center" vertical="center" shrinkToFit="1"/>
      <protection hidden="1"/>
    </xf>
    <xf numFmtId="0" fontId="27" fillId="0" borderId="12" xfId="0" applyNumberFormat="1" applyFont="1" applyFill="1" applyBorder="1" applyAlignment="1" applyProtection="1">
      <alignment horizontal="center" vertical="center" shrinkToFit="1"/>
      <protection hidden="1"/>
    </xf>
    <xf numFmtId="0" fontId="27" fillId="0" borderId="25" xfId="0" applyNumberFormat="1" applyFont="1" applyFill="1" applyBorder="1" applyAlignment="1" applyProtection="1">
      <alignment horizontal="center" vertical="center" shrinkToFit="1"/>
      <protection hidden="1"/>
    </xf>
    <xf numFmtId="0" fontId="27" fillId="0" borderId="27" xfId="0" applyNumberFormat="1" applyFont="1" applyFill="1" applyBorder="1" applyAlignment="1" applyProtection="1">
      <alignment horizontal="center" vertical="center" shrinkToFit="1"/>
      <protection hidden="1"/>
    </xf>
    <xf numFmtId="0" fontId="27" fillId="0" borderId="28" xfId="0" applyNumberFormat="1" applyFont="1" applyFill="1" applyBorder="1" applyAlignment="1" applyProtection="1">
      <alignment horizontal="center" vertical="center" shrinkToFit="1"/>
      <protection hidden="1"/>
    </xf>
    <xf numFmtId="0" fontId="27" fillId="0" borderId="159" xfId="0" applyNumberFormat="1" applyFont="1" applyFill="1" applyBorder="1" applyAlignment="1" applyProtection="1">
      <alignment horizontal="center" vertical="center" shrinkToFit="1"/>
      <protection hidden="1"/>
    </xf>
    <xf numFmtId="0" fontId="27" fillId="7" borderId="12" xfId="0" applyNumberFormat="1" applyFont="1" applyFill="1" applyBorder="1" applyAlignment="1" applyProtection="1">
      <alignment horizontal="center" vertical="center" shrinkToFit="1"/>
      <protection hidden="1"/>
    </xf>
    <xf numFmtId="0" fontId="27" fillId="7" borderId="11" xfId="0" applyNumberFormat="1" applyFont="1" applyFill="1" applyBorder="1" applyAlignment="1" applyProtection="1">
      <alignment horizontal="center" vertical="center" shrinkToFit="1"/>
      <protection hidden="1"/>
    </xf>
    <xf numFmtId="0" fontId="27" fillId="0" borderId="197" xfId="0" applyNumberFormat="1" applyFont="1" applyFill="1" applyBorder="1" applyAlignment="1" applyProtection="1">
      <alignment horizontal="center" vertical="center" shrinkToFit="1"/>
      <protection hidden="1"/>
    </xf>
    <xf numFmtId="177" fontId="43" fillId="8" borderId="7" xfId="0" applyNumberFormat="1" applyFont="1" applyFill="1" applyBorder="1" applyAlignment="1" applyProtection="1">
      <alignment horizontal="center" vertical="center" wrapText="1" shrinkToFit="1"/>
      <protection hidden="1"/>
    </xf>
    <xf numFmtId="177" fontId="43" fillId="8" borderId="84" xfId="0" applyNumberFormat="1" applyFont="1" applyFill="1" applyBorder="1" applyAlignment="1" applyProtection="1">
      <alignment horizontal="center" vertical="center" wrapText="1" shrinkToFit="1"/>
      <protection hidden="1"/>
    </xf>
    <xf numFmtId="177" fontId="43" fillId="8" borderId="6" xfId="0" applyNumberFormat="1" applyFont="1" applyFill="1" applyBorder="1" applyAlignment="1" applyProtection="1">
      <alignment horizontal="center" vertical="center" wrapText="1" shrinkToFit="1"/>
      <protection hidden="1"/>
    </xf>
    <xf numFmtId="177" fontId="16" fillId="7" borderId="208" xfId="0" applyNumberFormat="1" applyFont="1" applyFill="1" applyBorder="1" applyAlignment="1" applyProtection="1">
      <alignment vertical="center" shrinkToFit="1"/>
      <protection hidden="1"/>
    </xf>
    <xf numFmtId="177" fontId="16" fillId="7" borderId="207" xfId="0" applyNumberFormat="1" applyFont="1" applyFill="1" applyBorder="1" applyAlignment="1" applyProtection="1">
      <alignment vertical="center" shrinkToFit="1"/>
      <protection hidden="1"/>
    </xf>
    <xf numFmtId="177" fontId="16" fillId="7" borderId="210" xfId="0" applyNumberFormat="1" applyFont="1" applyFill="1" applyBorder="1" applyAlignment="1" applyProtection="1">
      <alignment vertical="center" shrinkToFit="1"/>
      <protection hidden="1"/>
    </xf>
    <xf numFmtId="177" fontId="16" fillId="7" borderId="211" xfId="0" applyNumberFormat="1" applyFont="1" applyFill="1" applyBorder="1" applyAlignment="1" applyProtection="1">
      <alignment vertical="center" shrinkToFit="1"/>
      <protection hidden="1"/>
    </xf>
    <xf numFmtId="177" fontId="27" fillId="7" borderId="212" xfId="0" applyNumberFormat="1" applyFont="1" applyFill="1" applyBorder="1" applyAlignment="1" applyProtection="1">
      <alignment horizontal="center" vertical="center" shrinkToFit="1"/>
      <protection hidden="1"/>
    </xf>
    <xf numFmtId="177" fontId="32" fillId="7" borderId="208" xfId="0" applyNumberFormat="1" applyFont="1" applyFill="1" applyBorder="1" applyAlignment="1" applyProtection="1">
      <alignment horizontal="center" vertical="center" shrinkToFit="1"/>
      <protection hidden="1"/>
    </xf>
    <xf numFmtId="177" fontId="16" fillId="7" borderId="209" xfId="0" applyNumberFormat="1" applyFont="1" applyFill="1" applyBorder="1" applyAlignment="1" applyProtection="1">
      <alignment vertical="center" shrinkToFit="1"/>
      <protection hidden="1"/>
    </xf>
    <xf numFmtId="177" fontId="16" fillId="7" borderId="213" xfId="0" applyNumberFormat="1" applyFont="1" applyFill="1" applyBorder="1" applyAlignment="1" applyProtection="1">
      <alignment vertical="center" shrinkToFit="1"/>
      <protection hidden="1"/>
    </xf>
    <xf numFmtId="177" fontId="16" fillId="7" borderId="214" xfId="0" applyNumberFormat="1" applyFont="1" applyFill="1" applyBorder="1" applyAlignment="1" applyProtection="1">
      <alignment vertical="center" shrinkToFit="1"/>
      <protection hidden="1"/>
    </xf>
    <xf numFmtId="177" fontId="45" fillId="8" borderId="215" xfId="0" applyNumberFormat="1" applyFont="1" applyFill="1" applyBorder="1" applyAlignment="1" applyProtection="1">
      <alignment horizontal="center" vertical="center" shrinkToFit="1"/>
      <protection hidden="1"/>
    </xf>
    <xf numFmtId="177" fontId="45" fillId="11" borderId="209" xfId="0" applyNumberFormat="1" applyFont="1" applyFill="1" applyBorder="1" applyAlignment="1" applyProtection="1">
      <alignment horizontal="center" vertical="center" shrinkToFit="1"/>
      <protection hidden="1"/>
    </xf>
    <xf numFmtId="177" fontId="33" fillId="0" borderId="184" xfId="0" applyNumberFormat="1" applyFont="1" applyFill="1" applyBorder="1" applyAlignment="1" applyProtection="1">
      <alignment horizontal="center" vertical="center" shrinkToFit="1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 shrinkToFit="1"/>
      <protection hidden="1"/>
    </xf>
    <xf numFmtId="0" fontId="7" fillId="5" borderId="39" xfId="0" applyFont="1" applyFill="1" applyBorder="1" applyAlignment="1" applyProtection="1">
      <alignment horizontal="center" vertical="center" wrapText="1" shrinkToFit="1"/>
      <protection hidden="1"/>
    </xf>
    <xf numFmtId="0" fontId="7" fillId="5" borderId="40" xfId="0" applyFont="1" applyFill="1" applyBorder="1" applyAlignment="1" applyProtection="1">
      <alignment horizontal="center" vertical="center" wrapText="1" shrinkToFit="1"/>
      <protection hidden="1"/>
    </xf>
    <xf numFmtId="0" fontId="21" fillId="0" borderId="138" xfId="0" applyFont="1" applyFill="1" applyBorder="1" applyAlignment="1" applyProtection="1">
      <alignment vertical="center" wrapText="1" shrinkToFit="1"/>
      <protection hidden="1"/>
    </xf>
    <xf numFmtId="0" fontId="21" fillId="0" borderId="138" xfId="0" applyFont="1" applyFill="1" applyBorder="1" applyAlignment="1" applyProtection="1">
      <alignment vertical="center" shrinkToFit="1"/>
      <protection hidden="1"/>
    </xf>
    <xf numFmtId="0" fontId="21" fillId="0" borderId="0" xfId="0" applyFont="1" applyFill="1" applyBorder="1" applyAlignment="1" applyProtection="1">
      <alignment vertical="center" shrinkToFit="1"/>
      <protection hidden="1"/>
    </xf>
    <xf numFmtId="0" fontId="21" fillId="0" borderId="139" xfId="0" applyFont="1" applyFill="1" applyBorder="1" applyAlignment="1" applyProtection="1">
      <alignment vertical="center" shrinkToFit="1"/>
      <protection hidden="1"/>
    </xf>
    <xf numFmtId="0" fontId="4" fillId="5" borderId="152" xfId="0" applyFont="1" applyFill="1" applyBorder="1" applyAlignment="1" applyProtection="1">
      <alignment horizontal="center" vertical="center" wrapText="1" shrinkToFit="1"/>
      <protection hidden="1"/>
    </xf>
    <xf numFmtId="0" fontId="4" fillId="5" borderId="95" xfId="0" applyFont="1" applyFill="1" applyBorder="1" applyAlignment="1" applyProtection="1">
      <alignment horizontal="center" vertical="center" wrapText="1" shrinkToFit="1"/>
      <protection hidden="1"/>
    </xf>
    <xf numFmtId="176" fontId="7" fillId="0" borderId="144" xfId="0" applyNumberFormat="1" applyFont="1" applyBorder="1" applyAlignment="1" applyProtection="1">
      <alignment horizontal="center" vertical="center" wrapText="1" shrinkToFit="1"/>
      <protection hidden="1"/>
    </xf>
    <xf numFmtId="176" fontId="7" fillId="0" borderId="145" xfId="0" applyNumberFormat="1" applyFont="1" applyBorder="1" applyAlignment="1" applyProtection="1">
      <alignment horizontal="center" vertical="center" wrapText="1" shrinkToFit="1"/>
      <protection hidden="1"/>
    </xf>
    <xf numFmtId="176" fontId="7" fillId="0" borderId="146" xfId="0" applyNumberFormat="1" applyFont="1" applyBorder="1" applyAlignment="1" applyProtection="1">
      <alignment horizontal="center" vertical="center" wrapText="1" shrinkToFit="1"/>
      <protection hidden="1"/>
    </xf>
    <xf numFmtId="176" fontId="7" fillId="0" borderId="147" xfId="0" applyNumberFormat="1" applyFont="1" applyBorder="1" applyAlignment="1" applyProtection="1">
      <alignment horizontal="center" vertical="center" wrapText="1" shrinkToFit="1"/>
      <protection hidden="1"/>
    </xf>
    <xf numFmtId="176" fontId="7" fillId="0" borderId="148" xfId="0" applyNumberFormat="1" applyFont="1" applyBorder="1" applyAlignment="1" applyProtection="1">
      <alignment horizontal="center" vertical="center" wrapText="1" shrinkToFit="1"/>
      <protection hidden="1"/>
    </xf>
    <xf numFmtId="176" fontId="7" fillId="0" borderId="43" xfId="0" applyNumberFormat="1" applyFont="1" applyBorder="1" applyAlignment="1" applyProtection="1">
      <alignment horizontal="center" vertical="center" wrapText="1" shrinkToFit="1"/>
      <protection hidden="1"/>
    </xf>
    <xf numFmtId="176" fontId="9" fillId="0" borderId="147" xfId="0" applyNumberFormat="1" applyFont="1" applyFill="1" applyBorder="1" applyAlignment="1" applyProtection="1">
      <alignment horizontal="center" vertical="center" wrapText="1" shrinkToFit="1"/>
      <protection hidden="1"/>
    </xf>
    <xf numFmtId="176" fontId="9" fillId="0" borderId="148" xfId="0" applyNumberFormat="1" applyFont="1" applyFill="1" applyBorder="1" applyAlignment="1" applyProtection="1">
      <alignment horizontal="center" vertical="center" wrapText="1" shrinkToFit="1"/>
      <protection hidden="1"/>
    </xf>
    <xf numFmtId="176" fontId="9" fillId="0" borderId="43" xfId="0" applyNumberFormat="1" applyFont="1" applyFill="1" applyBorder="1" applyAlignment="1" applyProtection="1">
      <alignment horizontal="center" vertical="center" wrapText="1" shrinkToFit="1"/>
      <protection hidden="1"/>
    </xf>
    <xf numFmtId="176" fontId="9" fillId="0" borderId="147" xfId="0" applyNumberFormat="1" applyFont="1" applyBorder="1" applyAlignment="1" applyProtection="1">
      <alignment horizontal="center" vertical="center" wrapText="1" shrinkToFit="1"/>
      <protection hidden="1"/>
    </xf>
    <xf numFmtId="176" fontId="9" fillId="0" borderId="148" xfId="0" applyNumberFormat="1" applyFont="1" applyBorder="1" applyAlignment="1" applyProtection="1">
      <alignment horizontal="center" vertical="center" wrapText="1" shrinkToFit="1"/>
      <protection hidden="1"/>
    </xf>
    <xf numFmtId="176" fontId="9" fillId="0" borderId="43" xfId="0" applyNumberFormat="1" applyFont="1" applyBorder="1" applyAlignment="1" applyProtection="1">
      <alignment horizontal="center" vertical="center" wrapText="1" shrinkToFit="1"/>
      <protection hidden="1"/>
    </xf>
    <xf numFmtId="0" fontId="21" fillId="0" borderId="128" xfId="0" applyFont="1" applyFill="1" applyBorder="1" applyAlignment="1" applyProtection="1">
      <alignment vertical="center" shrinkToFit="1"/>
      <protection hidden="1"/>
    </xf>
    <xf numFmtId="176" fontId="9" fillId="0" borderId="144" xfId="0" applyNumberFormat="1" applyFont="1" applyFill="1" applyBorder="1" applyAlignment="1" applyProtection="1">
      <alignment horizontal="center" vertical="center" wrapText="1" shrinkToFit="1"/>
      <protection hidden="1"/>
    </xf>
    <xf numFmtId="176" fontId="9" fillId="0" borderId="145" xfId="0" applyNumberFormat="1" applyFont="1" applyFill="1" applyBorder="1" applyAlignment="1" applyProtection="1">
      <alignment horizontal="center" vertical="center" wrapText="1" shrinkToFit="1"/>
      <protection hidden="1"/>
    </xf>
    <xf numFmtId="176" fontId="9" fillId="0" borderId="146" xfId="0" applyNumberFormat="1" applyFont="1" applyFill="1" applyBorder="1" applyAlignment="1" applyProtection="1">
      <alignment horizontal="center" vertical="center" wrapText="1" shrinkToFit="1"/>
      <protection hidden="1"/>
    </xf>
    <xf numFmtId="176" fontId="9" fillId="0" borderId="144" xfId="0" applyNumberFormat="1" applyFont="1" applyBorder="1" applyAlignment="1" applyProtection="1">
      <alignment horizontal="center" vertical="center" wrapText="1" shrinkToFit="1"/>
      <protection hidden="1"/>
    </xf>
    <xf numFmtId="176" fontId="9" fillId="0" borderId="145" xfId="0" applyNumberFormat="1" applyFont="1" applyBorder="1" applyAlignment="1" applyProtection="1">
      <alignment horizontal="center" vertical="center" wrapText="1" shrinkToFit="1"/>
      <protection hidden="1"/>
    </xf>
    <xf numFmtId="176" fontId="9" fillId="0" borderId="146" xfId="0" applyNumberFormat="1" applyFont="1" applyBorder="1" applyAlignment="1" applyProtection="1">
      <alignment horizontal="center" vertical="center" wrapText="1" shrinkToFit="1"/>
      <protection hidden="1"/>
    </xf>
    <xf numFmtId="176" fontId="9" fillId="0" borderId="150" xfId="0" applyNumberFormat="1" applyFont="1" applyBorder="1" applyAlignment="1" applyProtection="1">
      <alignment horizontal="center" vertical="center" wrapText="1" shrinkToFit="1"/>
      <protection hidden="1"/>
    </xf>
    <xf numFmtId="176" fontId="9" fillId="0" borderId="151" xfId="0" applyNumberFormat="1" applyFont="1" applyBorder="1" applyAlignment="1" applyProtection="1">
      <alignment horizontal="center" vertical="center" wrapText="1" shrinkToFit="1"/>
      <protection hidden="1"/>
    </xf>
    <xf numFmtId="176" fontId="9" fillId="0" borderId="53" xfId="0" applyNumberFormat="1" applyFont="1" applyBorder="1" applyAlignment="1" applyProtection="1">
      <alignment horizontal="center" vertical="center" wrapText="1" shrinkToFit="1"/>
      <protection hidden="1"/>
    </xf>
    <xf numFmtId="0" fontId="4" fillId="5" borderId="142" xfId="0" applyFont="1" applyFill="1" applyBorder="1" applyAlignment="1" applyProtection="1">
      <alignment horizontal="center" vertical="center" wrapText="1" shrinkToFit="1"/>
      <protection hidden="1"/>
    </xf>
    <xf numFmtId="0" fontId="4" fillId="5" borderId="128" xfId="0" applyFont="1" applyFill="1" applyBorder="1" applyAlignment="1" applyProtection="1">
      <alignment horizontal="center" vertical="center" wrapText="1" shrinkToFit="1"/>
      <protection hidden="1"/>
    </xf>
    <xf numFmtId="0" fontId="4" fillId="5" borderId="143" xfId="0" applyFont="1" applyFill="1" applyBorder="1" applyAlignment="1" applyProtection="1">
      <alignment horizontal="center" vertical="center" wrapText="1" shrinkToFit="1"/>
      <protection hidden="1"/>
    </xf>
    <xf numFmtId="0" fontId="7" fillId="5" borderId="41" xfId="0" applyFont="1" applyFill="1" applyBorder="1" applyAlignment="1" applyProtection="1">
      <alignment horizontal="center" vertical="center" wrapText="1" shrinkToFit="1"/>
      <protection hidden="1"/>
    </xf>
    <xf numFmtId="176" fontId="7" fillId="0" borderId="150" xfId="0" applyNumberFormat="1" applyFont="1" applyBorder="1" applyAlignment="1" applyProtection="1">
      <alignment horizontal="center" vertical="center" wrapText="1" shrinkToFit="1"/>
      <protection hidden="1"/>
    </xf>
    <xf numFmtId="176" fontId="7" fillId="0" borderId="53" xfId="0" applyNumberFormat="1" applyFont="1" applyBorder="1" applyAlignment="1" applyProtection="1">
      <alignment horizontal="center" vertical="center" wrapText="1" shrinkToFit="1"/>
      <protection hidden="1"/>
    </xf>
    <xf numFmtId="176" fontId="7" fillId="0" borderId="151" xfId="0" applyNumberFormat="1" applyFont="1" applyBorder="1" applyAlignment="1" applyProtection="1">
      <alignment horizontal="center" vertical="center" wrapText="1" shrinkToFit="1"/>
      <protection hidden="1"/>
    </xf>
    <xf numFmtId="0" fontId="4" fillId="5" borderId="122" xfId="0" applyFont="1" applyFill="1" applyBorder="1" applyAlignment="1" applyProtection="1">
      <alignment horizontal="center" vertical="center" wrapText="1" shrinkToFit="1"/>
      <protection hidden="1"/>
    </xf>
    <xf numFmtId="0" fontId="4" fillId="5" borderId="129" xfId="0" applyFont="1" applyFill="1" applyBorder="1" applyAlignment="1" applyProtection="1">
      <alignment horizontal="center" vertical="center" wrapText="1" shrinkToFit="1"/>
      <protection hidden="1"/>
    </xf>
    <xf numFmtId="177" fontId="15" fillId="0" borderId="205" xfId="0" applyNumberFormat="1" applyFont="1" applyFill="1" applyBorder="1" applyAlignment="1" applyProtection="1">
      <alignment horizontal="center" vertical="center" shrinkToFit="1"/>
      <protection hidden="1"/>
    </xf>
    <xf numFmtId="177" fontId="15" fillId="0" borderId="192" xfId="0" applyNumberFormat="1" applyFont="1" applyFill="1" applyBorder="1" applyAlignment="1" applyProtection="1">
      <alignment horizontal="center" vertical="center" shrinkToFit="1"/>
      <protection hidden="1"/>
    </xf>
    <xf numFmtId="177" fontId="15" fillId="0" borderId="198" xfId="0" applyNumberFormat="1" applyFont="1" applyFill="1" applyBorder="1" applyAlignment="1" applyProtection="1">
      <alignment horizontal="center" vertical="center" shrinkToFit="1"/>
      <protection hidden="1"/>
    </xf>
    <xf numFmtId="0" fontId="15" fillId="8" borderId="171" xfId="0" applyFont="1" applyFill="1" applyBorder="1" applyAlignment="1" applyProtection="1">
      <alignment horizontal="center" vertical="center" wrapText="1" shrinkToFit="1"/>
      <protection hidden="1"/>
    </xf>
    <xf numFmtId="0" fontId="15" fillId="8" borderId="171" xfId="0" applyFont="1" applyFill="1" applyBorder="1" applyAlignment="1" applyProtection="1">
      <alignment horizontal="center" vertical="center" shrinkToFit="1"/>
      <protection hidden="1"/>
    </xf>
    <xf numFmtId="0" fontId="21" fillId="0" borderId="0" xfId="0" applyFont="1" applyFill="1" applyBorder="1" applyAlignment="1" applyProtection="1">
      <alignment vertical="center" wrapText="1" shrinkToFit="1"/>
      <protection hidden="1"/>
    </xf>
    <xf numFmtId="0" fontId="21" fillId="0" borderId="139" xfId="0" applyFont="1" applyFill="1" applyBorder="1" applyAlignment="1" applyProtection="1">
      <alignment vertical="center" wrapText="1" shrinkToFit="1"/>
      <protection hidden="1"/>
    </xf>
    <xf numFmtId="0" fontId="24" fillId="7" borderId="9" xfId="0" applyFont="1" applyFill="1" applyBorder="1" applyAlignment="1" applyProtection="1">
      <alignment horizontal="center" vertical="center" shrinkToFit="1"/>
      <protection hidden="1"/>
    </xf>
    <xf numFmtId="0" fontId="24" fillId="7" borderId="177" xfId="0" applyFont="1" applyFill="1" applyBorder="1" applyAlignment="1" applyProtection="1">
      <alignment horizontal="center" vertical="center" shrinkToFit="1"/>
      <protection hidden="1"/>
    </xf>
    <xf numFmtId="0" fontId="24" fillId="7" borderId="178" xfId="0" applyFont="1" applyFill="1" applyBorder="1" applyAlignment="1" applyProtection="1">
      <alignment horizontal="center" vertical="center" shrinkToFit="1"/>
      <protection hidden="1"/>
    </xf>
    <xf numFmtId="0" fontId="44" fillId="0" borderId="41" xfId="0" applyNumberFormat="1" applyFont="1" applyFill="1" applyBorder="1" applyAlignment="1" applyProtection="1">
      <alignment vertical="center" wrapText="1" shrinkToFit="1"/>
      <protection locked="0"/>
    </xf>
    <xf numFmtId="0" fontId="44" fillId="0" borderId="40" xfId="0" applyNumberFormat="1" applyFont="1" applyFill="1" applyBorder="1" applyAlignment="1" applyProtection="1">
      <alignment vertical="center" wrapText="1" shrinkToFit="1"/>
      <protection locked="0"/>
    </xf>
    <xf numFmtId="0" fontId="44" fillId="0" borderId="128" xfId="0" applyNumberFormat="1" applyFont="1" applyFill="1" applyBorder="1" applyAlignment="1" applyProtection="1">
      <alignment vertical="center" wrapText="1" shrinkToFit="1"/>
      <protection locked="0"/>
    </xf>
    <xf numFmtId="0" fontId="44" fillId="0" borderId="129" xfId="0" applyNumberFormat="1" applyFont="1" applyFill="1" applyBorder="1" applyAlignment="1" applyProtection="1">
      <alignment vertical="center" wrapText="1" shrinkToFit="1"/>
      <protection locked="0"/>
    </xf>
    <xf numFmtId="0" fontId="44" fillId="0" borderId="130" xfId="0" applyNumberFormat="1" applyFont="1" applyFill="1" applyBorder="1" applyAlignment="1" applyProtection="1">
      <alignment vertical="center" wrapText="1" shrinkToFit="1"/>
      <protection locked="0"/>
    </xf>
    <xf numFmtId="0" fontId="44" fillId="0" borderId="131" xfId="0" applyNumberFormat="1" applyFont="1" applyFill="1" applyBorder="1" applyAlignment="1" applyProtection="1">
      <alignment vertical="center" wrapText="1" shrinkToFit="1"/>
      <protection locked="0"/>
    </xf>
    <xf numFmtId="177" fontId="33" fillId="0" borderId="179" xfId="0" applyNumberFormat="1" applyFont="1" applyFill="1" applyBorder="1" applyAlignment="1" applyProtection="1">
      <alignment horizontal="center" vertical="center" shrinkToFit="1"/>
      <protection hidden="1"/>
    </xf>
    <xf numFmtId="177" fontId="33" fillId="0" borderId="196" xfId="0" applyNumberFormat="1" applyFont="1" applyFill="1" applyBorder="1" applyAlignment="1" applyProtection="1">
      <alignment horizontal="center" vertical="center" shrinkToFit="1"/>
      <protection hidden="1"/>
    </xf>
    <xf numFmtId="177" fontId="33" fillId="0" borderId="179" xfId="0" applyNumberFormat="1" applyFont="1" applyBorder="1" applyAlignment="1" applyProtection="1">
      <alignment horizontal="center" vertical="center" shrinkToFit="1"/>
      <protection hidden="1"/>
    </xf>
    <xf numFmtId="177" fontId="33" fillId="0" borderId="148" xfId="0" applyNumberFormat="1" applyFont="1" applyBorder="1" applyAlignment="1" applyProtection="1">
      <alignment horizontal="center" vertical="center" shrinkToFit="1"/>
      <protection hidden="1"/>
    </xf>
    <xf numFmtId="177" fontId="33" fillId="0" borderId="196" xfId="0" applyNumberFormat="1" applyFont="1" applyBorder="1" applyAlignment="1" applyProtection="1">
      <alignment horizontal="center" vertical="center" shrinkToFit="1"/>
      <protection hidden="1"/>
    </xf>
    <xf numFmtId="177" fontId="33" fillId="7" borderId="179" xfId="0" applyNumberFormat="1" applyFont="1" applyFill="1" applyBorder="1" applyAlignment="1" applyProtection="1">
      <alignment horizontal="center" vertical="center" shrinkToFit="1"/>
      <protection hidden="1"/>
    </xf>
    <xf numFmtId="177" fontId="33" fillId="7" borderId="148" xfId="0" applyNumberFormat="1" applyFont="1" applyFill="1" applyBorder="1" applyAlignment="1" applyProtection="1">
      <alignment horizontal="center" vertical="center" shrinkToFit="1"/>
      <protection hidden="1"/>
    </xf>
    <xf numFmtId="177" fontId="33" fillId="7" borderId="196" xfId="0" applyNumberFormat="1" applyFont="1" applyFill="1" applyBorder="1" applyAlignment="1" applyProtection="1">
      <alignment horizontal="center" vertical="center" shrinkToFit="1"/>
      <protection hidden="1"/>
    </xf>
    <xf numFmtId="0" fontId="27" fillId="0" borderId="174" xfId="0" applyNumberFormat="1" applyFont="1" applyFill="1" applyBorder="1" applyAlignment="1" applyProtection="1">
      <alignment horizontal="center" vertical="center" shrinkToFit="1"/>
      <protection hidden="1"/>
    </xf>
    <xf numFmtId="0" fontId="27" fillId="0" borderId="175" xfId="0" applyNumberFormat="1" applyFont="1" applyFill="1" applyBorder="1" applyAlignment="1" applyProtection="1">
      <alignment horizontal="center" vertical="center" shrinkToFit="1"/>
      <protection hidden="1"/>
    </xf>
    <xf numFmtId="0" fontId="27" fillId="0" borderId="11" xfId="0" applyNumberFormat="1" applyFont="1" applyFill="1" applyBorder="1" applyAlignment="1" applyProtection="1">
      <alignment horizontal="center" vertical="center" shrinkToFit="1"/>
      <protection hidden="1"/>
    </xf>
    <xf numFmtId="177" fontId="33" fillId="0" borderId="144" xfId="0" applyNumberFormat="1" applyFont="1" applyFill="1" applyBorder="1" applyAlignment="1" applyProtection="1">
      <alignment horizontal="center" vertical="center" shrinkToFit="1"/>
      <protection hidden="1"/>
    </xf>
    <xf numFmtId="177" fontId="33" fillId="0" borderId="145" xfId="0" applyNumberFormat="1" applyFont="1" applyFill="1" applyBorder="1" applyAlignment="1" applyProtection="1">
      <alignment horizontal="center" vertical="center" shrinkToFit="1"/>
      <protection hidden="1"/>
    </xf>
    <xf numFmtId="177" fontId="33" fillId="0" borderId="146" xfId="0" applyNumberFormat="1" applyFont="1" applyFill="1" applyBorder="1" applyAlignment="1" applyProtection="1">
      <alignment horizontal="center" vertical="center" shrinkToFit="1"/>
      <protection hidden="1"/>
    </xf>
    <xf numFmtId="177" fontId="32" fillId="0" borderId="147" xfId="0" applyNumberFormat="1" applyFont="1" applyFill="1" applyBorder="1" applyAlignment="1" applyProtection="1">
      <alignment horizontal="center" vertical="center" shrinkToFit="1"/>
      <protection hidden="1"/>
    </xf>
    <xf numFmtId="177" fontId="32" fillId="0" borderId="148" xfId="0" applyNumberFormat="1" applyFont="1" applyFill="1" applyBorder="1" applyAlignment="1" applyProtection="1">
      <alignment horizontal="center" vertical="center" shrinkToFit="1"/>
      <protection hidden="1"/>
    </xf>
    <xf numFmtId="177" fontId="32" fillId="0" borderId="43" xfId="0" applyNumberFormat="1" applyFont="1" applyFill="1" applyBorder="1" applyAlignment="1" applyProtection="1">
      <alignment horizontal="center" vertical="center" shrinkToFit="1"/>
      <protection hidden="1"/>
    </xf>
    <xf numFmtId="0" fontId="8" fillId="8" borderId="153" xfId="0" applyFont="1" applyFill="1" applyBorder="1" applyAlignment="1" applyProtection="1">
      <alignment vertical="center" shrinkToFit="1"/>
      <protection locked="0"/>
    </xf>
    <xf numFmtId="0" fontId="15" fillId="8" borderId="188" xfId="0" applyFont="1" applyFill="1" applyBorder="1" applyAlignment="1" applyProtection="1">
      <alignment horizontal="center" vertical="center" wrapText="1" shrinkToFit="1"/>
      <protection hidden="1"/>
    </xf>
    <xf numFmtId="0" fontId="15" fillId="8" borderId="188" xfId="0" applyFont="1" applyFill="1" applyBorder="1" applyAlignment="1" applyProtection="1">
      <alignment horizontal="center" vertical="center" shrinkToFit="1"/>
      <protection hidden="1"/>
    </xf>
    <xf numFmtId="0" fontId="15" fillId="8" borderId="172" xfId="0" applyFont="1" applyFill="1" applyBorder="1" applyAlignment="1" applyProtection="1">
      <alignment horizontal="center" vertical="center" wrapText="1" shrinkToFit="1"/>
      <protection hidden="1"/>
    </xf>
    <xf numFmtId="0" fontId="15" fillId="8" borderId="172" xfId="0" applyFont="1" applyFill="1" applyBorder="1" applyAlignment="1" applyProtection="1">
      <alignment horizontal="center" vertical="center" shrinkToFit="1"/>
      <protection hidden="1"/>
    </xf>
    <xf numFmtId="0" fontId="16" fillId="6" borderId="10" xfId="0" applyFont="1" applyFill="1" applyBorder="1" applyAlignment="1" applyProtection="1">
      <alignment horizontal="center" vertical="center" shrinkToFit="1"/>
      <protection hidden="1"/>
    </xf>
    <xf numFmtId="179" fontId="16" fillId="8" borderId="10" xfId="0" applyNumberFormat="1" applyFont="1" applyFill="1" applyBorder="1" applyAlignment="1" applyProtection="1">
      <alignment horizontal="center" vertical="center" shrinkToFit="1"/>
      <protection locked="0" hidden="1"/>
    </xf>
    <xf numFmtId="0" fontId="28" fillId="3" borderId="74" xfId="0" applyFont="1" applyFill="1" applyBorder="1" applyAlignment="1" applyProtection="1">
      <alignment horizontal="center" vertical="center" wrapText="1" shrinkToFit="1"/>
      <protection hidden="1"/>
    </xf>
    <xf numFmtId="0" fontId="28" fillId="3" borderId="75" xfId="0" applyFont="1" applyFill="1" applyBorder="1" applyAlignment="1" applyProtection="1">
      <alignment horizontal="center" vertical="center" wrapText="1" shrinkToFit="1"/>
      <protection hidden="1"/>
    </xf>
    <xf numFmtId="0" fontId="28" fillId="3" borderId="76" xfId="0" applyFont="1" applyFill="1" applyBorder="1" applyAlignment="1" applyProtection="1">
      <alignment horizontal="center" vertical="center" wrapText="1" shrinkToFit="1"/>
      <protection hidden="1"/>
    </xf>
    <xf numFmtId="0" fontId="28" fillId="3" borderId="73" xfId="0" applyFont="1" applyFill="1" applyBorder="1" applyAlignment="1" applyProtection="1">
      <alignment horizontal="center" vertical="center" wrapText="1" shrinkToFit="1"/>
      <protection hidden="1"/>
    </xf>
    <xf numFmtId="0" fontId="15" fillId="0" borderId="105" xfId="0" applyFont="1" applyFill="1" applyBorder="1" applyAlignment="1" applyProtection="1">
      <alignment horizontal="center" vertical="center" wrapText="1" shrinkToFit="1"/>
      <protection hidden="1"/>
    </xf>
    <xf numFmtId="0" fontId="15" fillId="0" borderId="106" xfId="0" applyFont="1" applyFill="1" applyBorder="1" applyAlignment="1" applyProtection="1">
      <alignment horizontal="center" vertical="center" wrapText="1" shrinkToFit="1"/>
      <protection hidden="1"/>
    </xf>
    <xf numFmtId="0" fontId="25" fillId="7" borderId="0" xfId="0" applyFont="1" applyFill="1" applyAlignment="1" applyProtection="1">
      <alignment horizontal="center" vertical="center" shrinkToFit="1"/>
      <protection hidden="1"/>
    </xf>
    <xf numFmtId="0" fontId="32" fillId="7" borderId="216" xfId="0" applyFont="1" applyFill="1" applyBorder="1" applyAlignment="1" applyProtection="1">
      <alignment horizontal="center" vertical="center" shrinkToFit="1"/>
      <protection hidden="1"/>
    </xf>
    <xf numFmtId="0" fontId="19" fillId="0" borderId="128" xfId="0" applyFont="1" applyFill="1" applyBorder="1" applyAlignment="1" applyProtection="1">
      <alignment vertical="center" shrinkToFit="1"/>
      <protection hidden="1"/>
    </xf>
    <xf numFmtId="0" fontId="32" fillId="0" borderId="153" xfId="0" quotePrefix="1" applyFont="1" applyFill="1" applyBorder="1" applyAlignment="1" applyProtection="1">
      <alignment horizontal="center" vertical="center" shrinkToFit="1"/>
      <protection hidden="1"/>
    </xf>
    <xf numFmtId="0" fontId="32" fillId="0" borderId="153" xfId="0" applyFont="1" applyFill="1" applyBorder="1" applyAlignment="1" applyProtection="1">
      <alignment horizontal="center" vertical="center" shrinkToFit="1"/>
      <protection hidden="1"/>
    </xf>
    <xf numFmtId="0" fontId="15" fillId="3" borderId="189" xfId="0" applyFont="1" applyFill="1" applyBorder="1" applyAlignment="1" applyProtection="1">
      <alignment horizontal="center" vertical="center" wrapText="1" shrinkToFit="1"/>
      <protection hidden="1"/>
    </xf>
    <xf numFmtId="0" fontId="15" fillId="3" borderId="189" xfId="0" applyFont="1" applyFill="1" applyBorder="1" applyAlignment="1" applyProtection="1">
      <alignment horizontal="center" vertical="center" shrinkToFit="1"/>
      <protection hidden="1"/>
    </xf>
    <xf numFmtId="0" fontId="17" fillId="8" borderId="153" xfId="0" applyFont="1" applyFill="1" applyBorder="1" applyAlignment="1" applyProtection="1">
      <alignment horizontal="center" vertical="center"/>
      <protection locked="0" hidden="1"/>
    </xf>
    <xf numFmtId="0" fontId="15" fillId="0" borderId="104" xfId="0" applyFont="1" applyFill="1" applyBorder="1" applyAlignment="1" applyProtection="1">
      <alignment horizontal="center" vertical="center" wrapText="1" shrinkToFit="1"/>
      <protection hidden="1"/>
    </xf>
    <xf numFmtId="177" fontId="15" fillId="0" borderId="20" xfId="0" applyNumberFormat="1" applyFont="1" applyBorder="1" applyAlignment="1" applyProtection="1">
      <alignment horizontal="center" vertical="center" wrapText="1" shrinkToFit="1"/>
      <protection hidden="1"/>
    </xf>
    <xf numFmtId="177" fontId="15" fillId="0" borderId="24" xfId="0" applyNumberFormat="1" applyFont="1" applyBorder="1" applyAlignment="1" applyProtection="1">
      <alignment horizontal="center" vertical="center" wrapText="1" shrinkToFit="1"/>
      <protection hidden="1"/>
    </xf>
    <xf numFmtId="0" fontId="15" fillId="2" borderId="173" xfId="0" applyFont="1" applyFill="1" applyBorder="1" applyAlignment="1" applyProtection="1">
      <alignment horizontal="center" vertical="center" wrapText="1" shrinkToFit="1"/>
      <protection hidden="1"/>
    </xf>
    <xf numFmtId="0" fontId="15" fillId="2" borderId="173" xfId="0" applyFont="1" applyFill="1" applyBorder="1" applyAlignment="1" applyProtection="1">
      <alignment horizontal="center" vertical="center" shrinkToFit="1"/>
      <protection hidden="1"/>
    </xf>
    <xf numFmtId="0" fontId="15" fillId="3" borderId="10" xfId="0" applyFont="1" applyFill="1" applyBorder="1" applyAlignment="1" applyProtection="1">
      <alignment horizontal="center" vertical="center" wrapText="1" shrinkToFit="1"/>
      <protection hidden="1"/>
    </xf>
    <xf numFmtId="0" fontId="15" fillId="3" borderId="13" xfId="0" applyFont="1" applyFill="1" applyBorder="1" applyAlignment="1" applyProtection="1">
      <alignment horizontal="center" vertical="center" wrapText="1" shrinkToFit="1"/>
      <protection hidden="1"/>
    </xf>
    <xf numFmtId="0" fontId="15" fillId="3" borderId="91" xfId="0" applyFont="1" applyFill="1" applyBorder="1" applyAlignment="1" applyProtection="1">
      <alignment horizontal="center" vertical="center" wrapText="1" shrinkToFit="1"/>
      <protection hidden="1"/>
    </xf>
    <xf numFmtId="0" fontId="15" fillId="3" borderId="14" xfId="0" applyFont="1" applyFill="1" applyBorder="1" applyAlignment="1" applyProtection="1">
      <alignment horizontal="center" vertical="center" wrapText="1" shrinkToFit="1"/>
      <protection hidden="1"/>
    </xf>
    <xf numFmtId="0" fontId="15" fillId="3" borderId="15" xfId="0" applyFont="1" applyFill="1" applyBorder="1" applyAlignment="1" applyProtection="1">
      <alignment horizontal="center" vertical="center" wrapText="1" shrinkToFit="1"/>
      <protection hidden="1"/>
    </xf>
    <xf numFmtId="0" fontId="15" fillId="3" borderId="16" xfId="0" applyFont="1" applyFill="1" applyBorder="1" applyAlignment="1" applyProtection="1">
      <alignment horizontal="center" vertical="center" wrapText="1" shrinkToFit="1"/>
      <protection hidden="1"/>
    </xf>
    <xf numFmtId="0" fontId="15" fillId="3" borderId="92" xfId="0" applyFont="1" applyFill="1" applyBorder="1" applyAlignment="1" applyProtection="1">
      <alignment horizontal="center" vertical="center" wrapText="1" shrinkToFit="1"/>
      <protection hidden="1"/>
    </xf>
    <xf numFmtId="0" fontId="15" fillId="3" borderId="93" xfId="0" applyFont="1" applyFill="1" applyBorder="1" applyAlignment="1" applyProtection="1">
      <alignment horizontal="center" vertical="center" wrapText="1" shrinkToFit="1"/>
      <protection hidden="1"/>
    </xf>
    <xf numFmtId="0" fontId="15" fillId="3" borderId="17" xfId="0" applyFont="1" applyFill="1" applyBorder="1" applyAlignment="1" applyProtection="1">
      <alignment horizontal="center" vertical="center" wrapText="1" shrinkToFit="1"/>
      <protection hidden="1"/>
    </xf>
    <xf numFmtId="0" fontId="15" fillId="3" borderId="18" xfId="0" applyFont="1" applyFill="1" applyBorder="1" applyAlignment="1" applyProtection="1">
      <alignment horizontal="center" vertical="center" wrapText="1" shrinkToFit="1"/>
      <protection hidden="1"/>
    </xf>
    <xf numFmtId="0" fontId="28" fillId="0" borderId="9" xfId="0" applyFont="1" applyBorder="1" applyAlignment="1" applyProtection="1">
      <alignment vertical="center" wrapText="1" shrinkToFit="1"/>
      <protection hidden="1"/>
    </xf>
    <xf numFmtId="0" fontId="28" fillId="0" borderId="8" xfId="0" applyFont="1" applyBorder="1" applyAlignment="1" applyProtection="1">
      <alignment vertical="center" wrapText="1" shrinkToFit="1"/>
      <protection hidden="1"/>
    </xf>
    <xf numFmtId="177" fontId="15" fillId="0" borderId="9" xfId="0" applyNumberFormat="1" applyFont="1" applyBorder="1" applyAlignment="1" applyProtection="1">
      <alignment horizontal="center" vertical="center" wrapText="1" shrinkToFit="1"/>
      <protection hidden="1"/>
    </xf>
    <xf numFmtId="177" fontId="15" fillId="0" borderId="8" xfId="0" applyNumberFormat="1" applyFont="1" applyBorder="1" applyAlignment="1" applyProtection="1">
      <alignment horizontal="center" vertical="center" wrapText="1" shrinkToFit="1"/>
      <protection hidden="1"/>
    </xf>
    <xf numFmtId="177" fontId="15" fillId="0" borderId="2" xfId="0" applyNumberFormat="1" applyFont="1" applyBorder="1" applyAlignment="1" applyProtection="1">
      <alignment horizontal="center" vertical="center" wrapText="1" shrinkToFit="1"/>
      <protection hidden="1"/>
    </xf>
    <xf numFmtId="177" fontId="15" fillId="0" borderId="3" xfId="0" applyNumberFormat="1" applyFont="1" applyBorder="1" applyAlignment="1" applyProtection="1">
      <alignment horizontal="center" vertical="center" wrapText="1" shrinkToFit="1"/>
      <protection hidden="1"/>
    </xf>
    <xf numFmtId="177" fontId="15" fillId="0" borderId="4" xfId="0" applyNumberFormat="1" applyFont="1" applyBorder="1" applyAlignment="1" applyProtection="1">
      <alignment horizontal="center" vertical="center" wrapText="1" shrinkToFit="1"/>
      <protection hidden="1"/>
    </xf>
    <xf numFmtId="0" fontId="28" fillId="0" borderId="5" xfId="0" applyFont="1" applyBorder="1" applyAlignment="1" applyProtection="1">
      <alignment vertical="center" wrapText="1" shrinkToFit="1"/>
      <protection hidden="1"/>
    </xf>
    <xf numFmtId="0" fontId="28" fillId="0" borderId="6" xfId="0" applyFont="1" applyBorder="1" applyAlignment="1" applyProtection="1">
      <alignment vertical="center" wrapText="1" shrinkToFit="1"/>
      <protection hidden="1"/>
    </xf>
    <xf numFmtId="0" fontId="15" fillId="0" borderId="155" xfId="0" applyFont="1" applyBorder="1" applyAlignment="1" applyProtection="1">
      <alignment vertical="center" wrapText="1" shrinkToFit="1"/>
      <protection hidden="1"/>
    </xf>
    <xf numFmtId="0" fontId="15" fillId="0" borderId="154" xfId="0" applyFont="1" applyBorder="1" applyAlignment="1" applyProtection="1">
      <alignment vertical="center" wrapText="1" shrinkToFit="1"/>
      <protection hidden="1"/>
    </xf>
    <xf numFmtId="0" fontId="15" fillId="0" borderId="156" xfId="0" applyFont="1" applyBorder="1" applyAlignment="1" applyProtection="1">
      <alignment vertical="center" wrapText="1" shrinkToFit="1"/>
      <protection hidden="1"/>
    </xf>
    <xf numFmtId="177" fontId="15" fillId="0" borderId="22" xfId="0" applyNumberFormat="1" applyFont="1" applyBorder="1" applyAlignment="1" applyProtection="1">
      <alignment horizontal="center" vertical="center" wrapText="1" shrinkToFit="1"/>
      <protection hidden="1"/>
    </xf>
    <xf numFmtId="0" fontId="15" fillId="0" borderId="19" xfId="0" applyFont="1" applyBorder="1" applyAlignment="1" applyProtection="1">
      <alignment vertical="center" wrapText="1" shrinkToFit="1"/>
      <protection hidden="1"/>
    </xf>
    <xf numFmtId="0" fontId="15" fillId="0" borderId="21" xfId="0" applyFont="1" applyBorder="1" applyAlignment="1" applyProtection="1">
      <alignment vertical="center" wrapText="1" shrinkToFit="1"/>
      <protection hidden="1"/>
    </xf>
    <xf numFmtId="0" fontId="15" fillId="0" borderId="23" xfId="0" applyFont="1" applyBorder="1" applyAlignment="1" applyProtection="1">
      <alignment vertical="center" wrapText="1" shrinkToFit="1"/>
      <protection hidden="1"/>
    </xf>
    <xf numFmtId="177" fontId="43" fillId="8" borderId="5" xfId="0" applyNumberFormat="1" applyFont="1" applyFill="1" applyBorder="1" applyAlignment="1" applyProtection="1">
      <alignment horizontal="center" vertical="center" wrapText="1" shrinkToFit="1"/>
      <protection hidden="1"/>
    </xf>
    <xf numFmtId="177" fontId="43" fillId="8" borderId="7" xfId="0" applyNumberFormat="1" applyFont="1" applyFill="1" applyBorder="1" applyAlignment="1" applyProtection="1">
      <alignment horizontal="center" vertical="center" wrapText="1" shrinkToFit="1"/>
      <protection hidden="1"/>
    </xf>
    <xf numFmtId="177" fontId="43" fillId="8" borderId="77" xfId="0" applyNumberFormat="1" applyFont="1" applyFill="1" applyBorder="1" applyAlignment="1" applyProtection="1">
      <alignment horizontal="center" vertical="center" wrapText="1" shrinkToFit="1"/>
      <protection hidden="1"/>
    </xf>
    <xf numFmtId="177" fontId="43" fillId="8" borderId="6" xfId="0" applyNumberFormat="1" applyFont="1" applyFill="1" applyBorder="1" applyAlignment="1" applyProtection="1">
      <alignment horizontal="center" vertical="center" wrapText="1" shrinkToFit="1"/>
      <protection hidden="1"/>
    </xf>
    <xf numFmtId="0" fontId="15" fillId="3" borderId="5" xfId="0" applyFont="1" applyFill="1" applyBorder="1" applyAlignment="1" applyProtection="1">
      <alignment horizontal="center" vertical="center" wrapText="1" shrinkToFit="1"/>
      <protection hidden="1"/>
    </xf>
    <xf numFmtId="0" fontId="15" fillId="3" borderId="7" xfId="0" applyFont="1" applyFill="1" applyBorder="1" applyAlignment="1" applyProtection="1">
      <alignment horizontal="center" vertical="center" wrapText="1" shrinkToFit="1"/>
      <protection hidden="1"/>
    </xf>
    <xf numFmtId="0" fontId="15" fillId="3" borderId="6" xfId="0" applyFont="1" applyFill="1" applyBorder="1" applyAlignment="1" applyProtection="1">
      <alignment horizontal="center" vertical="center" wrapText="1" shrinkToFit="1"/>
      <protection hidden="1"/>
    </xf>
    <xf numFmtId="177" fontId="15" fillId="6" borderId="5" xfId="0" applyNumberFormat="1" applyFont="1" applyFill="1" applyBorder="1" applyAlignment="1" applyProtection="1">
      <alignment horizontal="center" vertical="center" wrapText="1" shrinkToFit="1"/>
      <protection hidden="1"/>
    </xf>
    <xf numFmtId="177" fontId="15" fillId="6" borderId="6" xfId="0" applyNumberFormat="1" applyFont="1" applyFill="1" applyBorder="1" applyAlignment="1" applyProtection="1">
      <alignment horizontal="center" vertical="center" wrapText="1" shrinkToFit="1"/>
      <protection hidden="1"/>
    </xf>
    <xf numFmtId="177" fontId="15" fillId="0" borderId="26" xfId="0" applyNumberFormat="1" applyFont="1" applyBorder="1" applyAlignment="1" applyProtection="1">
      <alignment horizontal="center" vertical="center" wrapText="1" shrinkToFit="1"/>
      <protection hidden="1"/>
    </xf>
    <xf numFmtId="177" fontId="31" fillId="6" borderId="5" xfId="0" applyNumberFormat="1" applyFont="1" applyFill="1" applyBorder="1" applyAlignment="1" applyProtection="1">
      <alignment horizontal="center" vertical="center" wrapText="1" shrinkToFit="1"/>
      <protection hidden="1"/>
    </xf>
    <xf numFmtId="177" fontId="31" fillId="6" borderId="6" xfId="0" applyNumberFormat="1" applyFont="1" applyFill="1" applyBorder="1" applyAlignment="1" applyProtection="1">
      <alignment horizontal="center" vertical="center" wrapText="1" shrinkToFit="1"/>
      <protection hidden="1"/>
    </xf>
    <xf numFmtId="0" fontId="41" fillId="0" borderId="37" xfId="0" applyFont="1" applyBorder="1" applyAlignment="1" applyProtection="1">
      <alignment vertical="center" wrapText="1" shrinkToFit="1"/>
      <protection hidden="1"/>
    </xf>
    <xf numFmtId="0" fontId="41" fillId="0" borderId="22" xfId="0" applyFont="1" applyBorder="1" applyAlignment="1" applyProtection="1">
      <alignment vertical="center" wrapText="1" shrinkToFit="1"/>
      <protection hidden="1"/>
    </xf>
    <xf numFmtId="0" fontId="41" fillId="0" borderId="38" xfId="0" applyFont="1" applyBorder="1" applyAlignment="1" applyProtection="1">
      <alignment vertical="center" wrapText="1" shrinkToFit="1"/>
      <protection hidden="1"/>
    </xf>
    <xf numFmtId="0" fontId="41" fillId="0" borderId="24" xfId="0" applyFont="1" applyBorder="1" applyAlignment="1" applyProtection="1">
      <alignment vertical="center" wrapText="1" shrinkToFit="1"/>
      <protection hidden="1"/>
    </xf>
    <xf numFmtId="0" fontId="15" fillId="0" borderId="2" xfId="0" applyFont="1" applyBorder="1" applyAlignment="1" applyProtection="1">
      <alignment horizontal="center" vertical="center" wrapText="1" shrinkToFit="1"/>
      <protection hidden="1"/>
    </xf>
    <xf numFmtId="0" fontId="15" fillId="0" borderId="3" xfId="0" applyFont="1" applyBorder="1" applyAlignment="1" applyProtection="1">
      <alignment horizontal="center" vertical="center" wrapText="1" shrinkToFit="1"/>
      <protection hidden="1"/>
    </xf>
    <xf numFmtId="0" fontId="15" fillId="0" borderId="4" xfId="0" applyFont="1" applyBorder="1" applyAlignment="1" applyProtection="1">
      <alignment horizontal="center" vertical="center" wrapText="1" shrinkToFit="1"/>
      <protection hidden="1"/>
    </xf>
    <xf numFmtId="0" fontId="41" fillId="0" borderId="36" xfId="0" applyFont="1" applyBorder="1" applyAlignment="1" applyProtection="1">
      <alignment vertical="center" wrapText="1" shrinkToFit="1"/>
      <protection hidden="1"/>
    </xf>
    <xf numFmtId="0" fontId="41" fillId="0" borderId="20" xfId="0" applyFont="1" applyBorder="1" applyAlignment="1" applyProtection="1">
      <alignment vertical="center" wrapText="1" shrinkToFit="1"/>
      <protection hidden="1"/>
    </xf>
    <xf numFmtId="177" fontId="32" fillId="6" borderId="29" xfId="0" applyNumberFormat="1" applyFont="1" applyFill="1" applyBorder="1" applyAlignment="1" applyProtection="1">
      <alignment horizontal="center" vertical="center" wrapText="1" shrinkToFit="1"/>
      <protection hidden="1"/>
    </xf>
    <xf numFmtId="0" fontId="32" fillId="0" borderId="32" xfId="0" applyFont="1" applyBorder="1" applyAlignment="1" applyProtection="1">
      <alignment horizontal="center" vertical="center" wrapText="1" shrinkToFit="1"/>
      <protection hidden="1"/>
    </xf>
    <xf numFmtId="0" fontId="32" fillId="0" borderId="119" xfId="0" applyFont="1" applyBorder="1" applyAlignment="1" applyProtection="1">
      <alignment horizontal="center" vertical="center" wrapText="1" shrinkToFit="1"/>
      <protection hidden="1"/>
    </xf>
    <xf numFmtId="0" fontId="32" fillId="0" borderId="9" xfId="0" applyFont="1" applyBorder="1" applyAlignment="1" applyProtection="1">
      <alignment horizontal="center" vertical="center" wrapText="1" shrinkToFit="1"/>
      <protection hidden="1"/>
    </xf>
    <xf numFmtId="0" fontId="32" fillId="0" borderId="120" xfId="0" applyFont="1" applyBorder="1" applyAlignment="1" applyProtection="1">
      <alignment horizontal="center" vertical="center" wrapText="1" shrinkToFit="1"/>
      <protection hidden="1"/>
    </xf>
    <xf numFmtId="0" fontId="15" fillId="2" borderId="5" xfId="0" applyFont="1" applyFill="1" applyBorder="1" applyAlignment="1" applyProtection="1">
      <alignment horizontal="center" vertical="center" wrapText="1" shrinkToFit="1"/>
      <protection hidden="1"/>
    </xf>
    <xf numFmtId="0" fontId="15" fillId="2" borderId="7" xfId="0" applyFont="1" applyFill="1" applyBorder="1" applyAlignment="1" applyProtection="1">
      <alignment horizontal="center" vertical="center" wrapText="1" shrinkToFit="1"/>
      <protection hidden="1"/>
    </xf>
    <xf numFmtId="0" fontId="15" fillId="2" borderId="6" xfId="0" applyFont="1" applyFill="1" applyBorder="1" applyAlignment="1" applyProtection="1">
      <alignment horizontal="center" vertical="center" wrapText="1" shrinkToFit="1"/>
      <protection hidden="1"/>
    </xf>
    <xf numFmtId="177" fontId="40" fillId="2" borderId="5" xfId="0" applyNumberFormat="1" applyFont="1" applyFill="1" applyBorder="1" applyAlignment="1" applyProtection="1">
      <alignment horizontal="center" vertical="center" wrapText="1" shrinkToFit="1"/>
      <protection hidden="1"/>
    </xf>
    <xf numFmtId="177" fontId="40" fillId="2" borderId="6" xfId="0" applyNumberFormat="1" applyFont="1" applyFill="1" applyBorder="1" applyAlignment="1" applyProtection="1">
      <alignment horizontal="center" vertical="center" wrapText="1" shrinkToFit="1"/>
      <protection hidden="1"/>
    </xf>
    <xf numFmtId="0" fontId="15" fillId="0" borderId="35" xfId="0" applyFont="1" applyBorder="1" applyAlignment="1" applyProtection="1">
      <alignment horizontal="center" vertical="center" wrapText="1" shrinkToFit="1"/>
      <protection hidden="1"/>
    </xf>
    <xf numFmtId="0" fontId="15" fillId="0" borderId="34" xfId="0" applyFont="1" applyBorder="1" applyAlignment="1" applyProtection="1">
      <alignment horizontal="center" vertical="center" wrapText="1" shrinkToFit="1"/>
      <protection hidden="1"/>
    </xf>
    <xf numFmtId="0" fontId="15" fillId="0" borderId="9" xfId="0" applyFont="1" applyBorder="1" applyAlignment="1" applyProtection="1">
      <alignment horizontal="center" vertical="center" wrapText="1" shrinkToFit="1"/>
      <protection hidden="1"/>
    </xf>
    <xf numFmtId="0" fontId="28" fillId="0" borderId="36" xfId="0" applyFont="1" applyBorder="1" applyAlignment="1" applyProtection="1">
      <alignment vertical="center" wrapText="1" shrinkToFit="1"/>
      <protection hidden="1"/>
    </xf>
    <xf numFmtId="0" fontId="28" fillId="0" borderId="20" xfId="0" applyFont="1" applyBorder="1" applyAlignment="1" applyProtection="1">
      <alignment vertical="center" wrapText="1" shrinkToFit="1"/>
      <protection hidden="1"/>
    </xf>
    <xf numFmtId="0" fontId="28" fillId="0" borderId="37" xfId="0" applyFont="1" applyBorder="1" applyAlignment="1" applyProtection="1">
      <alignment vertical="center" wrapText="1" shrinkToFit="1"/>
      <protection hidden="1"/>
    </xf>
    <xf numFmtId="0" fontId="28" fillId="0" borderId="22" xfId="0" applyFont="1" applyBorder="1" applyAlignment="1" applyProtection="1">
      <alignment vertical="center" wrapText="1" shrinkToFit="1"/>
      <protection hidden="1"/>
    </xf>
    <xf numFmtId="0" fontId="28" fillId="0" borderId="38" xfId="0" applyFont="1" applyBorder="1" applyAlignment="1" applyProtection="1">
      <alignment vertical="center" wrapText="1" shrinkToFit="1"/>
      <protection hidden="1"/>
    </xf>
    <xf numFmtId="0" fontId="28" fillId="0" borderId="24" xfId="0" applyFont="1" applyBorder="1" applyAlignment="1" applyProtection="1">
      <alignment vertical="center" wrapText="1" shrinkToFit="1"/>
      <protection hidden="1"/>
    </xf>
    <xf numFmtId="0" fontId="28" fillId="0" borderId="19" xfId="0" applyFont="1" applyBorder="1" applyAlignment="1" applyProtection="1">
      <alignment vertical="center" wrapText="1" shrinkToFit="1"/>
      <protection hidden="1"/>
    </xf>
  </cellXfs>
  <cellStyles count="1">
    <cellStyle name="표준" xfId="0" builtinId="0"/>
  </cellStyles>
  <dxfs count="82"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strike val="0"/>
        <color rgb="FF008000"/>
      </font>
    </dxf>
    <dxf>
      <font>
        <b/>
        <i val="0"/>
        <strike val="0"/>
        <color rgb="FF0000FF"/>
      </font>
    </dxf>
    <dxf>
      <font>
        <b/>
        <i val="0"/>
        <color rgb="FFFF0000"/>
      </font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strike val="0"/>
        <color rgb="FF008000"/>
      </font>
    </dxf>
    <dxf>
      <font>
        <b/>
        <i val="0"/>
        <strike val="0"/>
        <color rgb="FF0000FF"/>
      </font>
    </dxf>
    <dxf>
      <font>
        <b/>
        <i val="0"/>
        <color rgb="FFFF0000"/>
      </font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strike val="0"/>
        <color rgb="FF008000"/>
      </font>
    </dxf>
    <dxf>
      <font>
        <b/>
        <i val="0"/>
        <strike val="0"/>
        <color rgb="FF0000FF"/>
      </font>
    </dxf>
    <dxf>
      <font>
        <b/>
        <i val="0"/>
        <color rgb="FFFF0000"/>
      </font>
    </dxf>
    <dxf>
      <font>
        <b/>
        <i val="0"/>
        <strike val="0"/>
        <color rgb="FF008000"/>
      </font>
    </dxf>
    <dxf>
      <font>
        <b/>
        <i val="0"/>
        <strike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b/>
        <i val="0"/>
        <strike val="0"/>
        <color rgb="FF008000"/>
      </font>
    </dxf>
    <dxf>
      <font>
        <b/>
        <i val="0"/>
        <strike val="0"/>
        <color rgb="FF0000FF"/>
      </font>
    </dxf>
    <dxf>
      <font>
        <b/>
        <i val="0"/>
        <color rgb="FFFF0000"/>
      </font>
    </dxf>
    <dxf>
      <font>
        <b val="0"/>
        <i val="0"/>
      </font>
      <fill>
        <patternFill>
          <bgColor rgb="FFFFFF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0000FF"/>
      <color rgb="FF009900"/>
      <color rgb="FFEBFFEB"/>
      <color rgb="FFF7FFFF"/>
      <color rgb="FFCCFFFF"/>
      <color rgb="FFCCFFCC"/>
      <color rgb="FFFFFF00"/>
      <color rgb="FF008000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53340</xdr:colOff>
          <xdr:row>2</xdr:row>
          <xdr:rowOff>38100</xdr:rowOff>
        </xdr:from>
        <xdr:to>
          <xdr:col>28</xdr:col>
          <xdr:colOff>762000</xdr:colOff>
          <xdr:row>3</xdr:row>
          <xdr:rowOff>129540</xdr:rowOff>
        </xdr:to>
        <xdr:sp macro="" textlink="">
          <xdr:nvSpPr>
            <xdr:cNvPr id="11273" name="Button 9" hidden="1">
              <a:extLst>
                <a:ext uri="{63B3BB69-23CF-44E3-9099-C40C66FF867C}">
                  <a14:compatExt spid="_x0000_s112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2860" rIns="36576" bIns="22860" anchor="ctr" upright="1"/>
            <a:lstStyle/>
            <a:p>
              <a:pPr algn="ctr" rtl="0">
                <a:defRPr sz="1000"/>
              </a:pPr>
              <a:r>
                <a:rPr lang="ko-KR" altLang="en-US" sz="1000" b="1" i="0" u="none" strike="noStrike" baseline="0">
                  <a:solidFill>
                    <a:srgbClr val="FF0000"/>
                  </a:solidFill>
                  <a:latin typeface="굴림"/>
                  <a:ea typeface="굴림"/>
                </a:rPr>
                <a:t>편성 지침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22</xdr:col>
          <xdr:colOff>106680</xdr:colOff>
          <xdr:row>0</xdr:row>
          <xdr:rowOff>91440</xdr:rowOff>
        </xdr:from>
        <xdr:to>
          <xdr:col>23</xdr:col>
          <xdr:colOff>335280</xdr:colOff>
          <xdr:row>1</xdr:row>
          <xdr:rowOff>91440</xdr:rowOff>
        </xdr:to>
        <xdr:sp macro="" textlink="">
          <xdr:nvSpPr>
            <xdr:cNvPr id="11274" name="Button 10" hidden="1">
              <a:extLst>
                <a:ext uri="{63B3BB69-23CF-44E3-9099-C40C66FF867C}">
                  <a14:compatExt spid="_x0000_s112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2860" rIns="36576" bIns="22860" anchor="ctr" upright="1"/>
            <a:lstStyle/>
            <a:p>
              <a:pPr algn="ctr" rtl="0">
                <a:defRPr sz="1000"/>
              </a:pPr>
              <a:r>
                <a:rPr lang="ko-KR" altLang="en-US" sz="1000" b="1" i="0" u="none" strike="noStrike" baseline="0">
                  <a:solidFill>
                    <a:srgbClr val="0000FF"/>
                  </a:solidFill>
                  <a:latin typeface="굴림"/>
                  <a:ea typeface="굴림"/>
                </a:rPr>
                <a:t>인쇄</a:t>
              </a:r>
              <a:r>
                <a:rPr lang="ko-KR" altLang="en-US" sz="1000" b="1" i="0" u="none" strike="noStrike" baseline="0">
                  <a:solidFill>
                    <a:srgbClr val="008000"/>
                  </a:solidFill>
                  <a:latin typeface="굴림"/>
                  <a:ea typeface="굴림"/>
                </a:rPr>
                <a:t>(A4)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18</xdr:col>
          <xdr:colOff>106680</xdr:colOff>
          <xdr:row>0</xdr:row>
          <xdr:rowOff>91440</xdr:rowOff>
        </xdr:from>
        <xdr:to>
          <xdr:col>20</xdr:col>
          <xdr:colOff>30480</xdr:colOff>
          <xdr:row>1</xdr:row>
          <xdr:rowOff>91440</xdr:rowOff>
        </xdr:to>
        <xdr:sp macro="" textlink="">
          <xdr:nvSpPr>
            <xdr:cNvPr id="11276" name="Button 12" hidden="1">
              <a:extLst>
                <a:ext uri="{63B3BB69-23CF-44E3-9099-C40C66FF867C}">
                  <a14:compatExt spid="_x0000_s112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2860" rIns="36576" bIns="22860" anchor="ctr" upright="1"/>
            <a:lstStyle/>
            <a:p>
              <a:pPr algn="ctr" rtl="0">
                <a:defRPr sz="1000"/>
              </a:pPr>
              <a:r>
                <a:rPr lang="ko-KR" altLang="en-US" sz="1000" b="1" i="0" u="none" strike="noStrike" baseline="0">
                  <a:solidFill>
                    <a:srgbClr val="0000FF"/>
                  </a:solidFill>
                  <a:latin typeface="굴림"/>
                  <a:ea typeface="굴림"/>
                </a:rPr>
                <a:t>초기화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20</xdr:col>
          <xdr:colOff>106680</xdr:colOff>
          <xdr:row>0</xdr:row>
          <xdr:rowOff>91440</xdr:rowOff>
        </xdr:from>
        <xdr:to>
          <xdr:col>22</xdr:col>
          <xdr:colOff>30480</xdr:colOff>
          <xdr:row>1</xdr:row>
          <xdr:rowOff>91440</xdr:rowOff>
        </xdr:to>
        <xdr:sp macro="" textlink="">
          <xdr:nvSpPr>
            <xdr:cNvPr id="11277" name="Button 13" hidden="1">
              <a:extLst>
                <a:ext uri="{63B3BB69-23CF-44E3-9099-C40C66FF867C}">
                  <a14:compatExt spid="_x0000_s112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2860" rIns="36576" bIns="22860" anchor="ctr" upright="1"/>
            <a:lstStyle/>
            <a:p>
              <a:pPr algn="ctr" rtl="0">
                <a:defRPr sz="1000"/>
              </a:pPr>
              <a:r>
                <a:rPr lang="ko-KR" altLang="en-US" sz="1000" b="1" i="0" u="none" strike="noStrike" baseline="0">
                  <a:solidFill>
                    <a:srgbClr val="FF0000"/>
                  </a:solidFill>
                  <a:latin typeface="굴림"/>
                  <a:ea typeface="굴림"/>
                </a:rPr>
                <a:t>저  장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0000FF"/>
    <outlinePr showOutlineSymbols="0"/>
    <pageSetUpPr autoPageBreaks="0" fitToPage="1"/>
  </sheetPr>
  <dimension ref="A1:AQ43"/>
  <sheetViews>
    <sheetView showGridLines="0" showRowColHeaders="0" showZeros="0" tabSelected="1" showOutlineSymbols="0" zoomScaleNormal="100" zoomScaleSheetLayoutView="100" workbookViewId="0">
      <pane ySplit="5" topLeftCell="A6" activePane="bottomLeft" state="frozen"/>
      <selection pane="bottomLeft" activeCell="A2" sqref="A2:C2"/>
    </sheetView>
  </sheetViews>
  <sheetFormatPr defaultColWidth="0" defaultRowHeight="0" customHeight="1" zeroHeight="1" x14ac:dyDescent="0.4"/>
  <cols>
    <col min="1" max="1" width="3.69921875" style="55" customWidth="1"/>
    <col min="2" max="2" width="8.19921875" style="55" bestFit="1" customWidth="1"/>
    <col min="3" max="3" width="10.69921875" style="55" customWidth="1"/>
    <col min="4" max="4" width="5" style="55" customWidth="1"/>
    <col min="5" max="22" width="4.5" style="55" customWidth="1"/>
    <col min="23" max="23" width="5" style="55" customWidth="1"/>
    <col min="24" max="24" width="4.5" style="55" customWidth="1"/>
    <col min="25" max="25" width="1.69921875" style="115" customWidth="1"/>
    <col min="26" max="29" width="10.69921875" style="2" customWidth="1"/>
    <col min="30" max="30" width="1.69921875" style="55" customWidth="1"/>
    <col min="31" max="42" width="5" style="55" hidden="1" customWidth="1"/>
    <col min="43" max="43" width="5.59765625" style="55" hidden="1" customWidth="1"/>
    <col min="44" max="16384" width="9" style="55" hidden="1"/>
  </cols>
  <sheetData>
    <row r="1" spans="1:42" s="128" customFormat="1" ht="19.95" customHeight="1" x14ac:dyDescent="0.4">
      <c r="A1" s="127"/>
      <c r="B1" s="127"/>
      <c r="C1" s="127"/>
      <c r="E1" s="479">
        <v>2019</v>
      </c>
      <c r="F1" s="479"/>
      <c r="G1" s="127" t="s">
        <v>30</v>
      </c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9"/>
      <c r="Z1" s="472" t="s">
        <v>58</v>
      </c>
      <c r="AA1" s="472"/>
      <c r="AB1" s="472"/>
      <c r="AC1" s="472"/>
      <c r="AE1" s="385"/>
      <c r="AF1" s="385"/>
      <c r="AG1" s="385"/>
      <c r="AH1" s="385"/>
      <c r="AI1" s="385"/>
      <c r="AJ1" s="385"/>
      <c r="AK1" s="385"/>
      <c r="AL1" s="385"/>
      <c r="AM1" s="385"/>
      <c r="AN1" s="385"/>
      <c r="AO1" s="385"/>
      <c r="AP1" s="385"/>
    </row>
    <row r="2" spans="1:42" s="1" customFormat="1" ht="13.95" customHeight="1" x14ac:dyDescent="0.4">
      <c r="A2" s="459" t="s">
        <v>94</v>
      </c>
      <c r="B2" s="459"/>
      <c r="C2" s="459"/>
      <c r="D2" s="130"/>
      <c r="E2" s="464" t="s">
        <v>69</v>
      </c>
      <c r="F2" s="464"/>
      <c r="G2" s="465"/>
      <c r="H2" s="465"/>
      <c r="I2" s="465"/>
      <c r="J2" s="465"/>
      <c r="K2" s="465"/>
      <c r="L2" s="465"/>
      <c r="M2" s="465"/>
      <c r="N2" s="465"/>
      <c r="O2" s="465"/>
      <c r="P2" s="465"/>
      <c r="Q2" s="465"/>
      <c r="R2" s="465"/>
      <c r="S2" s="130"/>
      <c r="T2" s="130"/>
      <c r="U2" s="130"/>
      <c r="V2" s="130"/>
      <c r="W2" s="130"/>
      <c r="X2" s="130"/>
      <c r="Y2" s="115"/>
      <c r="Z2" s="475" t="s">
        <v>102</v>
      </c>
      <c r="AA2" s="476"/>
      <c r="AB2" s="476"/>
      <c r="AC2" s="476"/>
      <c r="AE2" s="386" t="str">
        <f>IF(AA4="1학년 1학기","11",IF(AA4="1학년 2학기","12",IF(AA4="1학년 전체","13",IF(AA4="2학년 1학기","21",""))))</f>
        <v>13</v>
      </c>
      <c r="AF2" s="386"/>
      <c r="AG2" s="386"/>
      <c r="AH2" s="386"/>
      <c r="AI2" s="386"/>
      <c r="AJ2" s="386"/>
      <c r="AK2" s="386" t="str">
        <f>IF(AB4="2학년 1학기","21",IF(AB4="비실시","00",""))</f>
        <v>21</v>
      </c>
      <c r="AL2" s="386"/>
      <c r="AM2" s="386"/>
      <c r="AN2" s="386"/>
      <c r="AO2" s="386"/>
      <c r="AP2" s="386"/>
    </row>
    <row r="3" spans="1:42" s="1" customFormat="1" ht="13.95" customHeight="1" x14ac:dyDescent="0.4">
      <c r="A3" s="485" t="s">
        <v>0</v>
      </c>
      <c r="B3" s="485"/>
      <c r="C3" s="485"/>
      <c r="D3" s="486" t="s">
        <v>25</v>
      </c>
      <c r="E3" s="489" t="s">
        <v>70</v>
      </c>
      <c r="F3" s="490"/>
      <c r="G3" s="466" t="s">
        <v>48</v>
      </c>
      <c r="H3" s="467"/>
      <c r="I3" s="467"/>
      <c r="J3" s="467"/>
      <c r="K3" s="467"/>
      <c r="L3" s="468"/>
      <c r="M3" s="466" t="s">
        <v>49</v>
      </c>
      <c r="N3" s="467"/>
      <c r="O3" s="467"/>
      <c r="P3" s="467"/>
      <c r="Q3" s="469" t="s">
        <v>3</v>
      </c>
      <c r="R3" s="469"/>
      <c r="S3" s="429" t="s">
        <v>47</v>
      </c>
      <c r="T3" s="462" t="s">
        <v>44</v>
      </c>
      <c r="U3" s="462" t="s">
        <v>76</v>
      </c>
      <c r="V3" s="460" t="s">
        <v>73</v>
      </c>
      <c r="W3" s="477" t="s">
        <v>68</v>
      </c>
      <c r="X3" s="483" t="s">
        <v>77</v>
      </c>
      <c r="Y3" s="115"/>
      <c r="Z3" s="118" t="s">
        <v>67</v>
      </c>
      <c r="AA3" s="119" t="s">
        <v>95</v>
      </c>
      <c r="AB3" s="120" t="s">
        <v>96</v>
      </c>
      <c r="AC3" s="121"/>
      <c r="AE3" s="387" t="s">
        <v>1</v>
      </c>
      <c r="AF3" s="420"/>
      <c r="AG3" s="420"/>
      <c r="AH3" s="420"/>
      <c r="AI3" s="56"/>
      <c r="AJ3" s="56"/>
      <c r="AK3" s="387" t="s">
        <v>2</v>
      </c>
      <c r="AL3" s="420"/>
      <c r="AM3" s="420"/>
      <c r="AN3" s="388"/>
      <c r="AO3" s="387" t="s">
        <v>54</v>
      </c>
      <c r="AP3" s="388"/>
    </row>
    <row r="4" spans="1:42" s="1" customFormat="1" ht="13.95" customHeight="1" x14ac:dyDescent="0.4">
      <c r="A4" s="485"/>
      <c r="B4" s="485"/>
      <c r="C4" s="485"/>
      <c r="D4" s="487"/>
      <c r="E4" s="491"/>
      <c r="F4" s="492"/>
      <c r="G4" s="480" t="s">
        <v>35</v>
      </c>
      <c r="H4" s="470"/>
      <c r="I4" s="470"/>
      <c r="J4" s="470" t="s">
        <v>36</v>
      </c>
      <c r="K4" s="470"/>
      <c r="L4" s="471"/>
      <c r="M4" s="480" t="s">
        <v>35</v>
      </c>
      <c r="N4" s="470"/>
      <c r="O4" s="470"/>
      <c r="P4" s="131" t="s">
        <v>37</v>
      </c>
      <c r="Q4" s="132" t="s">
        <v>39</v>
      </c>
      <c r="R4" s="131" t="s">
        <v>37</v>
      </c>
      <c r="S4" s="429"/>
      <c r="T4" s="462"/>
      <c r="U4" s="462"/>
      <c r="V4" s="460"/>
      <c r="W4" s="477"/>
      <c r="X4" s="483"/>
      <c r="Y4" s="115">
        <v>1</v>
      </c>
      <c r="Z4" s="122" t="s">
        <v>66</v>
      </c>
      <c r="AA4" s="123" t="s">
        <v>98</v>
      </c>
      <c r="AB4" s="124" t="s">
        <v>97</v>
      </c>
      <c r="AC4" s="125" t="str">
        <f>AE2&amp;AK2</f>
        <v>1321</v>
      </c>
      <c r="AE4" s="417" t="s">
        <v>60</v>
      </c>
      <c r="AF4" s="418"/>
      <c r="AG4" s="419"/>
      <c r="AH4" s="424" t="s">
        <v>61</v>
      </c>
      <c r="AI4" s="418"/>
      <c r="AJ4" s="425"/>
      <c r="AK4" s="393" t="s">
        <v>62</v>
      </c>
      <c r="AL4" s="394"/>
      <c r="AM4" s="394"/>
      <c r="AN4" s="75" t="s">
        <v>63</v>
      </c>
      <c r="AO4" s="67" t="s">
        <v>62</v>
      </c>
      <c r="AP4" s="66" t="s">
        <v>63</v>
      </c>
    </row>
    <row r="5" spans="1:42" s="1" customFormat="1" ht="13.95" customHeight="1" x14ac:dyDescent="0.4">
      <c r="A5" s="485"/>
      <c r="B5" s="485"/>
      <c r="C5" s="485"/>
      <c r="D5" s="488"/>
      <c r="E5" s="493"/>
      <c r="F5" s="494"/>
      <c r="G5" s="89" t="s">
        <v>32</v>
      </c>
      <c r="H5" s="90" t="str">
        <f>IF(OR($AC$4="1100",$AC$4="1121",$AC$4="1300",$AC$4="1321"),"자유","X")</f>
        <v>자유</v>
      </c>
      <c r="I5" s="91" t="s">
        <v>34</v>
      </c>
      <c r="J5" s="92" t="s">
        <v>31</v>
      </c>
      <c r="K5" s="90" t="str">
        <f>IF(OR($AC$4="1200",$AC$4="1221",$AC$4="1300",$AC$4="1321"),"자유","X")</f>
        <v>자유</v>
      </c>
      <c r="L5" s="93" t="s">
        <v>33</v>
      </c>
      <c r="M5" s="89" t="s">
        <v>32</v>
      </c>
      <c r="N5" s="90" t="str">
        <f>IF(OR($AC$4="2100",$AC$4="1121",$AC$4="1221",$AC$4="1321"),"자유","X")</f>
        <v>자유</v>
      </c>
      <c r="O5" s="91" t="s">
        <v>34</v>
      </c>
      <c r="P5" s="94" t="s">
        <v>38</v>
      </c>
      <c r="Q5" s="95" t="s">
        <v>40</v>
      </c>
      <c r="R5" s="96" t="s">
        <v>40</v>
      </c>
      <c r="S5" s="430"/>
      <c r="T5" s="463"/>
      <c r="U5" s="463"/>
      <c r="V5" s="461"/>
      <c r="W5" s="478"/>
      <c r="X5" s="484"/>
      <c r="Y5" s="115"/>
      <c r="Z5" s="473" t="str">
        <f>IF(AND(AE2="21",AK2="21"),"자유학기와 연계학기가 중복되었습니다.","자유학기(년)과 연계학기 설정이 정상입니다. 시수를 입력하세요.")</f>
        <v>자유학기(년)과 연계학기 설정이 정상입니다. 시수를 입력하세요.</v>
      </c>
      <c r="AA5" s="473"/>
      <c r="AB5" s="473"/>
      <c r="AC5" s="473"/>
      <c r="AE5" s="70" t="s">
        <v>32</v>
      </c>
      <c r="AF5" s="71" t="str">
        <f>H5</f>
        <v>자유</v>
      </c>
      <c r="AG5" s="74" t="s">
        <v>64</v>
      </c>
      <c r="AH5" s="71" t="s">
        <v>32</v>
      </c>
      <c r="AI5" s="71" t="str">
        <f>K5</f>
        <v>자유</v>
      </c>
      <c r="AJ5" s="69" t="s">
        <v>64</v>
      </c>
      <c r="AK5" s="70" t="s">
        <v>32</v>
      </c>
      <c r="AL5" s="71" t="str">
        <f>N5</f>
        <v>자유</v>
      </c>
      <c r="AM5" s="68" t="s">
        <v>64</v>
      </c>
      <c r="AN5" s="72" t="s">
        <v>32</v>
      </c>
      <c r="AO5" s="73" t="s">
        <v>32</v>
      </c>
      <c r="AP5" s="72" t="s">
        <v>32</v>
      </c>
    </row>
    <row r="6" spans="1:42" s="1" customFormat="1" ht="13.95" customHeight="1" x14ac:dyDescent="0.4">
      <c r="A6" s="542" t="s">
        <v>22</v>
      </c>
      <c r="B6" s="495" t="s">
        <v>4</v>
      </c>
      <c r="C6" s="496"/>
      <c r="D6" s="184">
        <v>442</v>
      </c>
      <c r="E6" s="497">
        <f>SUM(G6,J6,M6,P6:R6)+SUM(I6,L6,O6)</f>
        <v>425</v>
      </c>
      <c r="F6" s="498"/>
      <c r="G6" s="185">
        <v>85</v>
      </c>
      <c r="H6" s="186">
        <v>68</v>
      </c>
      <c r="I6" s="187">
        <f>IF(OR(G6=0,$H$5="X"),0,H6-G6)</f>
        <v>-17</v>
      </c>
      <c r="J6" s="188">
        <v>85</v>
      </c>
      <c r="K6" s="189">
        <v>85</v>
      </c>
      <c r="L6" s="190">
        <f>IF(OR(J6=0,$K$5="X"),0,K6-J6)</f>
        <v>0</v>
      </c>
      <c r="M6" s="185">
        <v>68</v>
      </c>
      <c r="N6" s="189">
        <v>68</v>
      </c>
      <c r="O6" s="191">
        <f>IF(OR(M6=0,$N$5="X"),0,N6-M6)</f>
        <v>0</v>
      </c>
      <c r="P6" s="192">
        <v>68</v>
      </c>
      <c r="Q6" s="193">
        <v>68</v>
      </c>
      <c r="R6" s="194">
        <v>68</v>
      </c>
      <c r="S6" s="362" t="str">
        <f>IF(W6=0,"",IF(T6=0,"○",IF(T6&gt;0,"△","▽")))</f>
        <v>○</v>
      </c>
      <c r="T6" s="143">
        <f>IF(SUM(G6,J6,M6,P6:R6)=0,0,SUM(G6,J6,M6,P6:R6)-D6)</f>
        <v>0</v>
      </c>
      <c r="U6" s="195">
        <f>ROUNDDOWN(D6*0.2,0)</f>
        <v>88</v>
      </c>
      <c r="V6" s="196">
        <f>COUNT(G6,J6,M6,P6,Q6,R6)</f>
        <v>6</v>
      </c>
      <c r="W6" s="197">
        <f>SUM(G6,J6,M6,P6:R6)</f>
        <v>442</v>
      </c>
      <c r="X6" s="198">
        <f>ABS(I6+L6+O6)</f>
        <v>17</v>
      </c>
      <c r="Y6" s="115"/>
      <c r="Z6" s="117"/>
      <c r="AA6" s="117"/>
      <c r="AB6" s="117"/>
      <c r="AC6" s="117"/>
      <c r="AE6" s="5">
        <f t="shared" ref="AE6:AE40" si="0">IF(AND(G6=0,I6=0),"",G6+I6)</f>
        <v>68</v>
      </c>
      <c r="AF6" s="4"/>
      <c r="AG6" s="57">
        <f>I6</f>
        <v>-17</v>
      </c>
      <c r="AH6" s="4">
        <f t="shared" ref="AH6:AH40" si="1">IF(AND(J6=0,L6=0),"",J6+L6)</f>
        <v>85</v>
      </c>
      <c r="AI6" s="4"/>
      <c r="AJ6" s="57">
        <f>L6</f>
        <v>0</v>
      </c>
      <c r="AK6" s="3">
        <f t="shared" ref="AK6:AK40" si="2">IF(AND(M6=0,O6=0),"",M6+O6)</f>
        <v>68</v>
      </c>
      <c r="AL6" s="4"/>
      <c r="AM6" s="4">
        <f>O6</f>
        <v>0</v>
      </c>
      <c r="AN6" s="6">
        <f t="shared" ref="AN6:AN34" si="3">IF(P6=0,"",P6)</f>
        <v>68</v>
      </c>
      <c r="AO6" s="3">
        <f t="shared" ref="AO6:AO34" si="4">IF(Q6=0,"",Q6)</f>
        <v>68</v>
      </c>
      <c r="AP6" s="6">
        <f t="shared" ref="AP6:AP34" si="5">IF(R6=0,"",R6)</f>
        <v>68</v>
      </c>
    </row>
    <row r="7" spans="1:42" s="1" customFormat="1" ht="13.95" customHeight="1" x14ac:dyDescent="0.4">
      <c r="A7" s="543"/>
      <c r="B7" s="508" t="s">
        <v>43</v>
      </c>
      <c r="C7" s="133" t="s">
        <v>5</v>
      </c>
      <c r="D7" s="499">
        <v>510</v>
      </c>
      <c r="E7" s="153">
        <f>SUM(G7,J7,M7,P7:R7)+SUM(I7,L7,O7)</f>
        <v>153</v>
      </c>
      <c r="F7" s="481">
        <f>SUM(E7:E9)</f>
        <v>476</v>
      </c>
      <c r="G7" s="199">
        <v>51</v>
      </c>
      <c r="H7" s="200">
        <v>34</v>
      </c>
      <c r="I7" s="201">
        <f t="shared" ref="I7:I24" si="6">IF(OR(G7=0,$H$5="X"),0,H7-G7)</f>
        <v>-17</v>
      </c>
      <c r="J7" s="202">
        <v>51</v>
      </c>
      <c r="K7" s="200">
        <v>51</v>
      </c>
      <c r="L7" s="203">
        <f t="shared" ref="L7:L24" si="7">IF(OR(J7=0,$K$5="X"),0,K7-J7)</f>
        <v>0</v>
      </c>
      <c r="M7" s="199"/>
      <c r="N7" s="200"/>
      <c r="O7" s="201">
        <f t="shared" ref="O7:O24" si="8">IF(OR(M7=0,$N$5="X"),0,N7-M7)</f>
        <v>0</v>
      </c>
      <c r="P7" s="204"/>
      <c r="Q7" s="205">
        <v>34</v>
      </c>
      <c r="R7" s="206">
        <v>34</v>
      </c>
      <c r="S7" s="363" t="str">
        <f t="shared" ref="S7:S24" si="9">IF(W7=0,"",IF(T7=0,"○",IF(T7&gt;0,"△","▽")))</f>
        <v>○</v>
      </c>
      <c r="T7" s="134">
        <f>IF(SUM(G7,J7,M7,P7:R7)=0,0,SUM(G7,J7,M7,P7:R7)-Y7)</f>
        <v>0</v>
      </c>
      <c r="U7" s="444">
        <f>ROUNDDOWN(D7*0.2,0)</f>
        <v>102</v>
      </c>
      <c r="V7" s="207">
        <f t="shared" ref="V7:V34" si="10">COUNT(G7,J7,M7,P7,Q7,R7)</f>
        <v>4</v>
      </c>
      <c r="W7" s="208">
        <f t="shared" ref="W7:W18" si="11">SUM(G7,J7,M7,P7:R7)</f>
        <v>170</v>
      </c>
      <c r="X7" s="209">
        <f t="shared" ref="X7:X18" si="12">ABS(I7+L7+O7)</f>
        <v>17</v>
      </c>
      <c r="Y7" s="115">
        <v>170</v>
      </c>
      <c r="Z7" s="117"/>
      <c r="AA7" s="117"/>
      <c r="AB7" s="117"/>
      <c r="AC7" s="117"/>
      <c r="AE7" s="9">
        <f t="shared" si="0"/>
        <v>34</v>
      </c>
      <c r="AF7" s="8"/>
      <c r="AG7" s="421">
        <f>SUM(I7:I9)</f>
        <v>-17</v>
      </c>
      <c r="AH7" s="8">
        <f t="shared" si="1"/>
        <v>51</v>
      </c>
      <c r="AI7" s="8"/>
      <c r="AJ7" s="395">
        <f>SUM(L7:L9)</f>
        <v>0</v>
      </c>
      <c r="AK7" s="7" t="str">
        <f t="shared" si="2"/>
        <v/>
      </c>
      <c r="AL7" s="8"/>
      <c r="AM7" s="398">
        <f>SUM(O7:O9)</f>
        <v>-17</v>
      </c>
      <c r="AN7" s="10" t="str">
        <f t="shared" si="3"/>
        <v/>
      </c>
      <c r="AO7" s="7">
        <f t="shared" si="4"/>
        <v>34</v>
      </c>
      <c r="AP7" s="10">
        <f t="shared" si="5"/>
        <v>34</v>
      </c>
    </row>
    <row r="8" spans="1:42" s="1" customFormat="1" ht="13.95" customHeight="1" x14ac:dyDescent="0.4">
      <c r="A8" s="543"/>
      <c r="B8" s="509"/>
      <c r="C8" s="126" t="s">
        <v>7</v>
      </c>
      <c r="D8" s="500"/>
      <c r="E8" s="160">
        <f t="shared" ref="E8:E9" si="13">SUM(G8,J8,M8,P8:R8)+SUM(I8,L8,O8)</f>
        <v>153</v>
      </c>
      <c r="F8" s="507"/>
      <c r="G8" s="210"/>
      <c r="H8" s="211"/>
      <c r="I8" s="212">
        <f t="shared" si="6"/>
        <v>0</v>
      </c>
      <c r="J8" s="213"/>
      <c r="K8" s="211"/>
      <c r="L8" s="214">
        <f t="shared" si="7"/>
        <v>0</v>
      </c>
      <c r="M8" s="210">
        <v>51</v>
      </c>
      <c r="N8" s="211">
        <v>34</v>
      </c>
      <c r="O8" s="212">
        <f t="shared" si="8"/>
        <v>-17</v>
      </c>
      <c r="P8" s="215">
        <v>51</v>
      </c>
      <c r="Q8" s="216">
        <v>34</v>
      </c>
      <c r="R8" s="217">
        <v>34</v>
      </c>
      <c r="S8" s="364" t="str">
        <f t="shared" si="9"/>
        <v>○</v>
      </c>
      <c r="T8" s="135">
        <f>IF(SUM(G8,J8,M8,P8:R8)=0,0,SUM(G8,J8,M8,P8:R8)-Y8)</f>
        <v>0</v>
      </c>
      <c r="U8" s="445"/>
      <c r="V8" s="218">
        <f t="shared" si="10"/>
        <v>4</v>
      </c>
      <c r="W8" s="219">
        <f t="shared" si="11"/>
        <v>170</v>
      </c>
      <c r="X8" s="220">
        <f t="shared" si="12"/>
        <v>17</v>
      </c>
      <c r="Y8" s="115">
        <v>170</v>
      </c>
      <c r="Z8" s="474" t="s">
        <v>82</v>
      </c>
      <c r="AA8" s="474"/>
      <c r="AB8" s="474"/>
      <c r="AC8" s="474"/>
      <c r="AE8" s="13" t="str">
        <f t="shared" si="0"/>
        <v/>
      </c>
      <c r="AF8" s="12"/>
      <c r="AG8" s="423"/>
      <c r="AH8" s="12" t="str">
        <f t="shared" si="1"/>
        <v/>
      </c>
      <c r="AI8" s="12"/>
      <c r="AJ8" s="396"/>
      <c r="AK8" s="11">
        <f t="shared" si="2"/>
        <v>34</v>
      </c>
      <c r="AL8" s="12"/>
      <c r="AM8" s="399"/>
      <c r="AN8" s="14">
        <f t="shared" si="3"/>
        <v>51</v>
      </c>
      <c r="AO8" s="11">
        <f t="shared" si="4"/>
        <v>34</v>
      </c>
      <c r="AP8" s="14">
        <f t="shared" si="5"/>
        <v>34</v>
      </c>
    </row>
    <row r="9" spans="1:42" s="1" customFormat="1" ht="13.95" customHeight="1" x14ac:dyDescent="0.4">
      <c r="A9" s="543"/>
      <c r="B9" s="510"/>
      <c r="C9" s="136" t="s">
        <v>6</v>
      </c>
      <c r="D9" s="501"/>
      <c r="E9" s="171">
        <f t="shared" si="13"/>
        <v>170</v>
      </c>
      <c r="F9" s="482"/>
      <c r="G9" s="221">
        <v>34</v>
      </c>
      <c r="H9" s="222">
        <v>34</v>
      </c>
      <c r="I9" s="223">
        <f t="shared" si="6"/>
        <v>0</v>
      </c>
      <c r="J9" s="224">
        <v>34</v>
      </c>
      <c r="K9" s="222">
        <v>34</v>
      </c>
      <c r="L9" s="225">
        <f t="shared" si="7"/>
        <v>0</v>
      </c>
      <c r="M9" s="221">
        <v>34</v>
      </c>
      <c r="N9" s="222">
        <v>34</v>
      </c>
      <c r="O9" s="223">
        <f t="shared" si="8"/>
        <v>0</v>
      </c>
      <c r="P9" s="226">
        <v>34</v>
      </c>
      <c r="Q9" s="227">
        <v>17</v>
      </c>
      <c r="R9" s="228">
        <v>17</v>
      </c>
      <c r="S9" s="365" t="str">
        <f t="shared" si="9"/>
        <v>○</v>
      </c>
      <c r="T9" s="137">
        <f>IF(SUM(G9,J9,M9,P9:R9)=0,0,SUM(G9,J9,M9,P9:R9)-Y9)</f>
        <v>0</v>
      </c>
      <c r="U9" s="446"/>
      <c r="V9" s="229">
        <f t="shared" si="10"/>
        <v>6</v>
      </c>
      <c r="W9" s="230">
        <f t="shared" si="11"/>
        <v>170</v>
      </c>
      <c r="X9" s="231">
        <f t="shared" si="12"/>
        <v>0</v>
      </c>
      <c r="Y9" s="115">
        <v>170</v>
      </c>
      <c r="Z9" s="117"/>
      <c r="AA9" s="117"/>
      <c r="AB9" s="117"/>
      <c r="AC9" s="117"/>
      <c r="AE9" s="17">
        <f t="shared" si="0"/>
        <v>34</v>
      </c>
      <c r="AF9" s="16"/>
      <c r="AG9" s="422"/>
      <c r="AH9" s="16">
        <f t="shared" si="1"/>
        <v>34</v>
      </c>
      <c r="AI9" s="16"/>
      <c r="AJ9" s="397"/>
      <c r="AK9" s="15">
        <f t="shared" si="2"/>
        <v>34</v>
      </c>
      <c r="AL9" s="16"/>
      <c r="AM9" s="400"/>
      <c r="AN9" s="18">
        <f t="shared" si="3"/>
        <v>34</v>
      </c>
      <c r="AO9" s="15">
        <f t="shared" si="4"/>
        <v>17</v>
      </c>
      <c r="AP9" s="18">
        <f t="shared" si="5"/>
        <v>17</v>
      </c>
    </row>
    <row r="10" spans="1:42" s="1" customFormat="1" ht="13.95" customHeight="1" x14ac:dyDescent="0.4">
      <c r="A10" s="543"/>
      <c r="B10" s="502" t="s">
        <v>8</v>
      </c>
      <c r="C10" s="503"/>
      <c r="D10" s="232">
        <v>374</v>
      </c>
      <c r="E10" s="497">
        <f>SUM(G10,J10,M10,P10:R10)+SUM(I10,L10,O10)</f>
        <v>357</v>
      </c>
      <c r="F10" s="498"/>
      <c r="G10" s="233">
        <v>68</v>
      </c>
      <c r="H10" s="234">
        <v>68</v>
      </c>
      <c r="I10" s="235">
        <f t="shared" si="6"/>
        <v>0</v>
      </c>
      <c r="J10" s="236">
        <v>68</v>
      </c>
      <c r="K10" s="234">
        <v>51</v>
      </c>
      <c r="L10" s="237">
        <f t="shared" si="7"/>
        <v>-17</v>
      </c>
      <c r="M10" s="233">
        <v>68</v>
      </c>
      <c r="N10" s="234">
        <v>68</v>
      </c>
      <c r="O10" s="235">
        <f t="shared" si="8"/>
        <v>0</v>
      </c>
      <c r="P10" s="238">
        <v>68</v>
      </c>
      <c r="Q10" s="239">
        <v>51</v>
      </c>
      <c r="R10" s="240">
        <v>51</v>
      </c>
      <c r="S10" s="362" t="str">
        <f t="shared" si="9"/>
        <v>○</v>
      </c>
      <c r="T10" s="143">
        <f t="shared" ref="T10:T18" si="14">IF(SUM(G10,J10,M10,P10:R10)=0,0,SUM(G10,J10,M10,P10:R10)-D10)</f>
        <v>0</v>
      </c>
      <c r="U10" s="241">
        <f>ROUNDDOWN(D10*0.2,0)</f>
        <v>74</v>
      </c>
      <c r="V10" s="242">
        <f t="shared" si="10"/>
        <v>6</v>
      </c>
      <c r="W10" s="243">
        <f t="shared" si="11"/>
        <v>374</v>
      </c>
      <c r="X10" s="244">
        <f t="shared" si="12"/>
        <v>17</v>
      </c>
      <c r="Y10" s="115"/>
      <c r="Z10" s="117"/>
      <c r="AA10" s="117"/>
      <c r="AB10" s="117"/>
      <c r="AC10" s="117"/>
      <c r="AE10" s="21">
        <f t="shared" si="0"/>
        <v>68</v>
      </c>
      <c r="AF10" s="20"/>
      <c r="AG10" s="59">
        <f>I10</f>
        <v>0</v>
      </c>
      <c r="AH10" s="20">
        <f t="shared" si="1"/>
        <v>51</v>
      </c>
      <c r="AI10" s="20"/>
      <c r="AJ10" s="59">
        <f>L10</f>
        <v>-17</v>
      </c>
      <c r="AK10" s="19">
        <f t="shared" si="2"/>
        <v>68</v>
      </c>
      <c r="AL10" s="20"/>
      <c r="AM10" s="20">
        <f>O10</f>
        <v>0</v>
      </c>
      <c r="AN10" s="22">
        <f t="shared" si="3"/>
        <v>68</v>
      </c>
      <c r="AO10" s="19">
        <f t="shared" si="4"/>
        <v>51</v>
      </c>
      <c r="AP10" s="22">
        <f t="shared" si="5"/>
        <v>51</v>
      </c>
    </row>
    <row r="11" spans="1:42" s="1" customFormat="1" ht="13.95" customHeight="1" x14ac:dyDescent="0.4">
      <c r="A11" s="543"/>
      <c r="B11" s="504" t="s">
        <v>71</v>
      </c>
      <c r="C11" s="133" t="s">
        <v>9</v>
      </c>
      <c r="D11" s="499">
        <v>680</v>
      </c>
      <c r="E11" s="153">
        <f t="shared" ref="E11:E30" si="15">SUM(G11,J11,M11,P11:R11)+SUM(I11,L11,O11)</f>
        <v>357</v>
      </c>
      <c r="F11" s="481">
        <f>SUM(E11:E13)</f>
        <v>629</v>
      </c>
      <c r="G11" s="199">
        <v>51</v>
      </c>
      <c r="H11" s="200">
        <v>34</v>
      </c>
      <c r="I11" s="201">
        <f t="shared" si="6"/>
        <v>-17</v>
      </c>
      <c r="J11" s="202">
        <v>51</v>
      </c>
      <c r="K11" s="200">
        <v>51</v>
      </c>
      <c r="L11" s="203">
        <f t="shared" si="7"/>
        <v>0</v>
      </c>
      <c r="M11" s="199">
        <v>68</v>
      </c>
      <c r="N11" s="200">
        <v>68</v>
      </c>
      <c r="O11" s="201">
        <f t="shared" si="8"/>
        <v>0</v>
      </c>
      <c r="P11" s="204">
        <v>68</v>
      </c>
      <c r="Q11" s="205">
        <v>68</v>
      </c>
      <c r="R11" s="206">
        <v>68</v>
      </c>
      <c r="S11" s="363" t="str">
        <f t="shared" si="9"/>
        <v>○</v>
      </c>
      <c r="T11" s="134">
        <f t="shared" ref="T11:T13" si="16">IF(SUM(G11,J11,M11,P11:R11)=0,0,SUM(G11,J11,M11,P11:R11)-Y11)</f>
        <v>0</v>
      </c>
      <c r="U11" s="444">
        <f>ROUNDDOWN(D11*0.2,0)</f>
        <v>136</v>
      </c>
      <c r="V11" s="207">
        <f t="shared" si="10"/>
        <v>6</v>
      </c>
      <c r="W11" s="208">
        <f t="shared" si="11"/>
        <v>374</v>
      </c>
      <c r="X11" s="209">
        <f t="shared" si="12"/>
        <v>17</v>
      </c>
      <c r="Y11" s="115">
        <v>374</v>
      </c>
      <c r="Z11" s="117"/>
      <c r="AA11" s="117"/>
      <c r="AB11" s="117"/>
      <c r="AC11" s="117"/>
      <c r="AE11" s="76">
        <f t="shared" si="0"/>
        <v>34</v>
      </c>
      <c r="AF11" s="77"/>
      <c r="AG11" s="398">
        <f>SUM(I11:I13)</f>
        <v>-34</v>
      </c>
      <c r="AH11" s="77">
        <f t="shared" si="1"/>
        <v>51</v>
      </c>
      <c r="AI11" s="77"/>
      <c r="AJ11" s="395">
        <f>SUM(L11:L13)</f>
        <v>0</v>
      </c>
      <c r="AK11" s="78">
        <f t="shared" si="2"/>
        <v>68</v>
      </c>
      <c r="AL11" s="77"/>
      <c r="AM11" s="398">
        <f>SUM(O11:O13)</f>
        <v>-17</v>
      </c>
      <c r="AN11" s="79">
        <f t="shared" si="3"/>
        <v>68</v>
      </c>
      <c r="AO11" s="78">
        <f t="shared" si="4"/>
        <v>68</v>
      </c>
      <c r="AP11" s="79">
        <f t="shared" si="5"/>
        <v>68</v>
      </c>
    </row>
    <row r="12" spans="1:42" s="1" customFormat="1" ht="13.95" customHeight="1" x14ac:dyDescent="0.4">
      <c r="A12" s="543"/>
      <c r="B12" s="505"/>
      <c r="C12" s="126" t="s">
        <v>28</v>
      </c>
      <c r="D12" s="500"/>
      <c r="E12" s="245">
        <f t="shared" si="15"/>
        <v>238</v>
      </c>
      <c r="F12" s="507"/>
      <c r="G12" s="246">
        <v>34</v>
      </c>
      <c r="H12" s="247">
        <v>17</v>
      </c>
      <c r="I12" s="248">
        <f t="shared" si="6"/>
        <v>-17</v>
      </c>
      <c r="J12" s="249">
        <v>34</v>
      </c>
      <c r="K12" s="247">
        <v>34</v>
      </c>
      <c r="L12" s="250">
        <f t="shared" si="7"/>
        <v>0</v>
      </c>
      <c r="M12" s="246">
        <v>51</v>
      </c>
      <c r="N12" s="247">
        <v>34</v>
      </c>
      <c r="O12" s="248">
        <f t="shared" si="8"/>
        <v>-17</v>
      </c>
      <c r="P12" s="251">
        <v>51</v>
      </c>
      <c r="Q12" s="252">
        <v>51</v>
      </c>
      <c r="R12" s="253">
        <v>51</v>
      </c>
      <c r="S12" s="366" t="str">
        <f t="shared" si="9"/>
        <v>○</v>
      </c>
      <c r="T12" s="138">
        <f t="shared" si="16"/>
        <v>0</v>
      </c>
      <c r="U12" s="445"/>
      <c r="V12" s="218">
        <f t="shared" si="10"/>
        <v>6</v>
      </c>
      <c r="W12" s="219">
        <f t="shared" si="11"/>
        <v>272</v>
      </c>
      <c r="X12" s="220">
        <f t="shared" si="12"/>
        <v>34</v>
      </c>
      <c r="Y12" s="115">
        <v>272</v>
      </c>
      <c r="Z12" s="117"/>
      <c r="AA12" s="117"/>
      <c r="AB12" s="117"/>
      <c r="AC12" s="117"/>
      <c r="AE12" s="80">
        <f t="shared" si="0"/>
        <v>17</v>
      </c>
      <c r="AF12" s="81"/>
      <c r="AG12" s="399"/>
      <c r="AH12" s="81">
        <f t="shared" si="1"/>
        <v>34</v>
      </c>
      <c r="AI12" s="81"/>
      <c r="AJ12" s="396"/>
      <c r="AK12" s="82">
        <f t="shared" si="2"/>
        <v>34</v>
      </c>
      <c r="AL12" s="81"/>
      <c r="AM12" s="399"/>
      <c r="AN12" s="83">
        <f t="shared" si="3"/>
        <v>51</v>
      </c>
      <c r="AO12" s="82">
        <f t="shared" si="4"/>
        <v>51</v>
      </c>
      <c r="AP12" s="83">
        <f t="shared" si="5"/>
        <v>51</v>
      </c>
    </row>
    <row r="13" spans="1:42" s="1" customFormat="1" ht="13.95" customHeight="1" x14ac:dyDescent="0.4">
      <c r="A13" s="543"/>
      <c r="B13" s="506"/>
      <c r="C13" s="139" t="s">
        <v>14</v>
      </c>
      <c r="D13" s="501"/>
      <c r="E13" s="171">
        <f t="shared" ref="E13" si="17">SUM(G13,J13,M13,P13:R13)+SUM(I13,L13,O13)</f>
        <v>34</v>
      </c>
      <c r="F13" s="482"/>
      <c r="G13" s="221">
        <v>34</v>
      </c>
      <c r="H13" s="222">
        <v>34</v>
      </c>
      <c r="I13" s="223">
        <f t="shared" ref="I13" si="18">IF(OR(G13=0,$H$5="X"),0,H13-G13)</f>
        <v>0</v>
      </c>
      <c r="J13" s="254"/>
      <c r="K13" s="255"/>
      <c r="L13" s="256">
        <f t="shared" ref="L13" si="19">IF(OR(J13=0,$K$5="X"),0,K13-J13)</f>
        <v>0</v>
      </c>
      <c r="M13" s="257"/>
      <c r="N13" s="255"/>
      <c r="O13" s="258">
        <f t="shared" ref="O13" si="20">IF(OR(M13=0,$N$5="X"),0,N13-M13)</f>
        <v>0</v>
      </c>
      <c r="P13" s="259"/>
      <c r="Q13" s="227"/>
      <c r="R13" s="228"/>
      <c r="S13" s="365" t="str">
        <f t="shared" si="9"/>
        <v>○</v>
      </c>
      <c r="T13" s="137">
        <f t="shared" si="16"/>
        <v>0</v>
      </c>
      <c r="U13" s="446"/>
      <c r="V13" s="229">
        <f t="shared" si="10"/>
        <v>1</v>
      </c>
      <c r="W13" s="230">
        <f t="shared" si="11"/>
        <v>34</v>
      </c>
      <c r="X13" s="231">
        <f t="shared" si="12"/>
        <v>0</v>
      </c>
      <c r="Y13" s="115">
        <v>34</v>
      </c>
      <c r="Z13" s="117"/>
      <c r="AA13" s="117"/>
      <c r="AB13" s="117"/>
      <c r="AC13" s="117"/>
      <c r="AE13" s="84">
        <f t="shared" ref="AE13" si="21">IF(AND(G13=0,I13=0),"",G13+I13)</f>
        <v>34</v>
      </c>
      <c r="AF13" s="85"/>
      <c r="AG13" s="400"/>
      <c r="AH13" s="85" t="str">
        <f t="shared" ref="AH13" si="22">IF(AND(J13=0,L13=0),"",J13+L13)</f>
        <v/>
      </c>
      <c r="AI13" s="85"/>
      <c r="AJ13" s="397"/>
      <c r="AK13" s="86" t="str">
        <f t="shared" ref="AK13" si="23">IF(AND(M13=0,O13=0),"",M13+O13)</f>
        <v/>
      </c>
      <c r="AL13" s="85"/>
      <c r="AM13" s="400"/>
      <c r="AN13" s="87" t="str">
        <f t="shared" ref="AN13" si="24">IF(P13=0,"",P13)</f>
        <v/>
      </c>
      <c r="AO13" s="86" t="str">
        <f t="shared" ref="AO13" si="25">IF(Q13=0,"",Q13)</f>
        <v/>
      </c>
      <c r="AP13" s="87" t="str">
        <f t="shared" ref="AP13" si="26">IF(R13=0,"",R13)</f>
        <v/>
      </c>
    </row>
    <row r="14" spans="1:42" s="1" customFormat="1" ht="13.95" customHeight="1" x14ac:dyDescent="0.4">
      <c r="A14" s="543"/>
      <c r="B14" s="551" t="s">
        <v>27</v>
      </c>
      <c r="C14" s="546"/>
      <c r="D14" s="260">
        <v>272</v>
      </c>
      <c r="E14" s="153">
        <f t="shared" si="15"/>
        <v>238</v>
      </c>
      <c r="F14" s="481">
        <f>E14+E15</f>
        <v>272</v>
      </c>
      <c r="G14" s="199">
        <v>51</v>
      </c>
      <c r="H14" s="200">
        <v>51</v>
      </c>
      <c r="I14" s="201">
        <f>IF(OR(G14=0,$H$5="X"),0,H14-G14)</f>
        <v>0</v>
      </c>
      <c r="J14" s="202">
        <v>51</v>
      </c>
      <c r="K14" s="200">
        <v>34</v>
      </c>
      <c r="L14" s="203">
        <f t="shared" si="7"/>
        <v>-17</v>
      </c>
      <c r="M14" s="199">
        <v>51</v>
      </c>
      <c r="N14" s="200">
        <v>34</v>
      </c>
      <c r="O14" s="201">
        <f t="shared" si="8"/>
        <v>-17</v>
      </c>
      <c r="P14" s="204">
        <v>51</v>
      </c>
      <c r="Q14" s="205">
        <v>34</v>
      </c>
      <c r="R14" s="206">
        <v>34</v>
      </c>
      <c r="S14" s="363" t="str">
        <f t="shared" si="9"/>
        <v>○</v>
      </c>
      <c r="T14" s="134">
        <f t="shared" si="14"/>
        <v>0</v>
      </c>
      <c r="U14" s="384">
        <f>ROUNDDOWN(D14*0.2,0)</f>
        <v>54</v>
      </c>
      <c r="V14" s="261">
        <f t="shared" si="10"/>
        <v>6</v>
      </c>
      <c r="W14" s="208">
        <f t="shared" si="11"/>
        <v>272</v>
      </c>
      <c r="X14" s="209">
        <f t="shared" si="12"/>
        <v>34</v>
      </c>
      <c r="Y14" s="115"/>
      <c r="Z14" s="407" t="s">
        <v>83</v>
      </c>
      <c r="AA14" s="407"/>
      <c r="AB14" s="407"/>
      <c r="AC14" s="407"/>
      <c r="AE14" s="9">
        <f t="shared" si="0"/>
        <v>51</v>
      </c>
      <c r="AF14" s="8"/>
      <c r="AG14" s="421">
        <f>SUM(I14:I15)</f>
        <v>0</v>
      </c>
      <c r="AH14" s="8">
        <f t="shared" si="1"/>
        <v>34</v>
      </c>
      <c r="AI14" s="8"/>
      <c r="AJ14" s="395">
        <f>SUM(L14:L15)</f>
        <v>-17</v>
      </c>
      <c r="AK14" s="7">
        <f t="shared" si="2"/>
        <v>34</v>
      </c>
      <c r="AL14" s="8"/>
      <c r="AM14" s="398">
        <f>SUM(O14:O15)</f>
        <v>-17</v>
      </c>
      <c r="AN14" s="10">
        <f t="shared" si="3"/>
        <v>51</v>
      </c>
      <c r="AO14" s="7">
        <f t="shared" si="4"/>
        <v>34</v>
      </c>
      <c r="AP14" s="10">
        <f t="shared" si="5"/>
        <v>34</v>
      </c>
    </row>
    <row r="15" spans="1:42" s="1" customFormat="1" ht="13.95" customHeight="1" x14ac:dyDescent="0.4">
      <c r="A15" s="543"/>
      <c r="B15" s="140" t="s">
        <v>42</v>
      </c>
      <c r="C15" s="151" t="s">
        <v>55</v>
      </c>
      <c r="D15" s="262"/>
      <c r="E15" s="171">
        <f t="shared" si="15"/>
        <v>34</v>
      </c>
      <c r="F15" s="482"/>
      <c r="G15" s="221"/>
      <c r="H15" s="222"/>
      <c r="I15" s="223">
        <f t="shared" si="6"/>
        <v>0</v>
      </c>
      <c r="J15" s="224"/>
      <c r="K15" s="222"/>
      <c r="L15" s="225">
        <f t="shared" si="7"/>
        <v>0</v>
      </c>
      <c r="M15" s="221"/>
      <c r="N15" s="222"/>
      <c r="O15" s="223">
        <f t="shared" si="8"/>
        <v>0</v>
      </c>
      <c r="P15" s="226"/>
      <c r="Q15" s="227">
        <v>17</v>
      </c>
      <c r="R15" s="228">
        <v>17</v>
      </c>
      <c r="S15" s="365" t="str">
        <f t="shared" si="9"/>
        <v>△</v>
      </c>
      <c r="T15" s="137">
        <f t="shared" si="14"/>
        <v>34</v>
      </c>
      <c r="U15" s="263"/>
      <c r="V15" s="264">
        <f t="shared" si="10"/>
        <v>2</v>
      </c>
      <c r="W15" s="265">
        <f t="shared" si="11"/>
        <v>34</v>
      </c>
      <c r="X15" s="266">
        <f t="shared" si="12"/>
        <v>0</v>
      </c>
      <c r="Y15" s="115"/>
      <c r="Z15" s="407" t="s">
        <v>84</v>
      </c>
      <c r="AA15" s="407"/>
      <c r="AB15" s="407"/>
      <c r="AC15" s="407"/>
      <c r="AE15" s="17" t="str">
        <f t="shared" si="0"/>
        <v/>
      </c>
      <c r="AF15" s="16"/>
      <c r="AG15" s="422"/>
      <c r="AH15" s="16" t="str">
        <f t="shared" si="1"/>
        <v/>
      </c>
      <c r="AI15" s="16"/>
      <c r="AJ15" s="397"/>
      <c r="AK15" s="15" t="str">
        <f t="shared" si="2"/>
        <v/>
      </c>
      <c r="AL15" s="16"/>
      <c r="AM15" s="400"/>
      <c r="AN15" s="18" t="str">
        <f t="shared" si="3"/>
        <v/>
      </c>
      <c r="AO15" s="15">
        <f t="shared" si="4"/>
        <v>17</v>
      </c>
      <c r="AP15" s="18">
        <f t="shared" si="5"/>
        <v>17</v>
      </c>
    </row>
    <row r="16" spans="1:42" s="1" customFormat="1" ht="13.95" customHeight="1" x14ac:dyDescent="0.4">
      <c r="A16" s="543"/>
      <c r="B16" s="508" t="s">
        <v>24</v>
      </c>
      <c r="C16" s="133" t="s">
        <v>10</v>
      </c>
      <c r="D16" s="499">
        <v>272</v>
      </c>
      <c r="E16" s="153">
        <f t="shared" si="15"/>
        <v>102</v>
      </c>
      <c r="F16" s="481">
        <f>E16+E17</f>
        <v>204</v>
      </c>
      <c r="G16" s="199">
        <v>34</v>
      </c>
      <c r="H16" s="200">
        <v>34</v>
      </c>
      <c r="I16" s="201">
        <f t="shared" si="6"/>
        <v>0</v>
      </c>
      <c r="J16" s="202">
        <v>34</v>
      </c>
      <c r="K16" s="200">
        <v>17</v>
      </c>
      <c r="L16" s="203">
        <f t="shared" si="7"/>
        <v>-17</v>
      </c>
      <c r="M16" s="199">
        <v>17</v>
      </c>
      <c r="N16" s="200"/>
      <c r="O16" s="201">
        <f t="shared" si="8"/>
        <v>-17</v>
      </c>
      <c r="P16" s="204">
        <v>17</v>
      </c>
      <c r="Q16" s="205">
        <v>17</v>
      </c>
      <c r="R16" s="206">
        <v>17</v>
      </c>
      <c r="S16" s="363" t="str">
        <f t="shared" si="9"/>
        <v>○</v>
      </c>
      <c r="T16" s="134">
        <f t="shared" ref="T16:T17" si="27">IF(SUM(G16,J16,M16,P16:R16)=0,0,SUM(G16,J16,M16,P16:R16)-Y16)</f>
        <v>0</v>
      </c>
      <c r="U16" s="442">
        <f>ROUNDDOWN(D16*0.2,0)</f>
        <v>54</v>
      </c>
      <c r="V16" s="207">
        <f t="shared" si="10"/>
        <v>6</v>
      </c>
      <c r="W16" s="208">
        <f t="shared" si="11"/>
        <v>136</v>
      </c>
      <c r="X16" s="209">
        <f t="shared" si="12"/>
        <v>34</v>
      </c>
      <c r="Y16" s="115">
        <v>136</v>
      </c>
      <c r="Z16" s="389" t="s">
        <v>85</v>
      </c>
      <c r="AA16" s="390"/>
      <c r="AB16" s="390"/>
      <c r="AC16" s="390"/>
      <c r="AE16" s="9">
        <f t="shared" si="0"/>
        <v>34</v>
      </c>
      <c r="AF16" s="8"/>
      <c r="AG16" s="421">
        <f>SUM(I16:I17)</f>
        <v>0</v>
      </c>
      <c r="AH16" s="8">
        <f t="shared" si="1"/>
        <v>17</v>
      </c>
      <c r="AI16" s="8"/>
      <c r="AJ16" s="395">
        <f>SUM(L16:L17)</f>
        <v>-34</v>
      </c>
      <c r="AK16" s="7">
        <f t="shared" si="2"/>
        <v>0</v>
      </c>
      <c r="AL16" s="8"/>
      <c r="AM16" s="398">
        <f>SUM(O16:O17)</f>
        <v>-34</v>
      </c>
      <c r="AN16" s="10">
        <f t="shared" si="3"/>
        <v>17</v>
      </c>
      <c r="AO16" s="7">
        <f t="shared" si="4"/>
        <v>17</v>
      </c>
      <c r="AP16" s="10">
        <f t="shared" si="5"/>
        <v>17</v>
      </c>
    </row>
    <row r="17" spans="1:42" s="1" customFormat="1" ht="13.95" customHeight="1" x14ac:dyDescent="0.4">
      <c r="A17" s="543"/>
      <c r="B17" s="510"/>
      <c r="C17" s="136" t="s">
        <v>11</v>
      </c>
      <c r="D17" s="501"/>
      <c r="E17" s="171">
        <f t="shared" si="15"/>
        <v>102</v>
      </c>
      <c r="F17" s="482"/>
      <c r="G17" s="221">
        <v>17</v>
      </c>
      <c r="H17" s="222">
        <v>17</v>
      </c>
      <c r="I17" s="223">
        <f t="shared" si="6"/>
        <v>0</v>
      </c>
      <c r="J17" s="224">
        <v>17</v>
      </c>
      <c r="K17" s="222"/>
      <c r="L17" s="225">
        <f t="shared" si="7"/>
        <v>-17</v>
      </c>
      <c r="M17" s="221">
        <v>17</v>
      </c>
      <c r="N17" s="222"/>
      <c r="O17" s="223">
        <f t="shared" si="8"/>
        <v>-17</v>
      </c>
      <c r="P17" s="226">
        <v>17</v>
      </c>
      <c r="Q17" s="227">
        <v>34</v>
      </c>
      <c r="R17" s="228">
        <v>34</v>
      </c>
      <c r="S17" s="365" t="str">
        <f t="shared" si="9"/>
        <v>○</v>
      </c>
      <c r="T17" s="137">
        <f t="shared" si="27"/>
        <v>0</v>
      </c>
      <c r="U17" s="443"/>
      <c r="V17" s="229">
        <f t="shared" si="10"/>
        <v>6</v>
      </c>
      <c r="W17" s="230">
        <f t="shared" si="11"/>
        <v>136</v>
      </c>
      <c r="X17" s="231">
        <f t="shared" si="12"/>
        <v>34</v>
      </c>
      <c r="Y17" s="115">
        <v>136</v>
      </c>
      <c r="Z17" s="392"/>
      <c r="AA17" s="392"/>
      <c r="AB17" s="392"/>
      <c r="AC17" s="392"/>
      <c r="AE17" s="17">
        <f t="shared" si="0"/>
        <v>17</v>
      </c>
      <c r="AF17" s="16"/>
      <c r="AG17" s="422"/>
      <c r="AH17" s="16">
        <f t="shared" si="1"/>
        <v>0</v>
      </c>
      <c r="AI17" s="16"/>
      <c r="AJ17" s="397"/>
      <c r="AK17" s="15">
        <f t="shared" si="2"/>
        <v>0</v>
      </c>
      <c r="AL17" s="16"/>
      <c r="AM17" s="400"/>
      <c r="AN17" s="18">
        <f t="shared" si="3"/>
        <v>17</v>
      </c>
      <c r="AO17" s="15">
        <f t="shared" si="4"/>
        <v>34</v>
      </c>
      <c r="AP17" s="18">
        <f t="shared" si="5"/>
        <v>34</v>
      </c>
    </row>
    <row r="18" spans="1:42" s="1" customFormat="1" ht="13.95" customHeight="1" x14ac:dyDescent="0.4">
      <c r="A18" s="543"/>
      <c r="B18" s="502" t="s">
        <v>12</v>
      </c>
      <c r="C18" s="503"/>
      <c r="D18" s="232">
        <v>340</v>
      </c>
      <c r="E18" s="497">
        <f>SUM(G18,J18,M18,P18:R18)+SUM(I18,L18,O18)</f>
        <v>323</v>
      </c>
      <c r="F18" s="498"/>
      <c r="G18" s="233">
        <v>51</v>
      </c>
      <c r="H18" s="234">
        <v>51</v>
      </c>
      <c r="I18" s="235">
        <f t="shared" si="6"/>
        <v>0</v>
      </c>
      <c r="J18" s="236">
        <v>51</v>
      </c>
      <c r="K18" s="234">
        <v>34</v>
      </c>
      <c r="L18" s="237">
        <f t="shared" si="7"/>
        <v>-17</v>
      </c>
      <c r="M18" s="233">
        <v>51</v>
      </c>
      <c r="N18" s="234">
        <v>51</v>
      </c>
      <c r="O18" s="235">
        <f t="shared" si="8"/>
        <v>0</v>
      </c>
      <c r="P18" s="238">
        <v>51</v>
      </c>
      <c r="Q18" s="239">
        <v>68</v>
      </c>
      <c r="R18" s="240">
        <v>68</v>
      </c>
      <c r="S18" s="362" t="str">
        <f t="shared" si="9"/>
        <v>○</v>
      </c>
      <c r="T18" s="143">
        <f t="shared" si="14"/>
        <v>0</v>
      </c>
      <c r="U18" s="241">
        <f>ROUNDDOWN(D18*0.2,0)</f>
        <v>68</v>
      </c>
      <c r="V18" s="242">
        <f t="shared" si="10"/>
        <v>6</v>
      </c>
      <c r="W18" s="243">
        <f t="shared" si="11"/>
        <v>340</v>
      </c>
      <c r="X18" s="244">
        <f t="shared" si="12"/>
        <v>17</v>
      </c>
      <c r="Y18" s="115"/>
      <c r="Z18" s="117"/>
      <c r="AA18" s="117"/>
      <c r="AB18" s="117"/>
      <c r="AC18" s="117"/>
      <c r="AE18" s="21">
        <f t="shared" si="0"/>
        <v>51</v>
      </c>
      <c r="AF18" s="20"/>
      <c r="AG18" s="59">
        <f>I18</f>
        <v>0</v>
      </c>
      <c r="AH18" s="20">
        <f t="shared" si="1"/>
        <v>34</v>
      </c>
      <c r="AI18" s="20"/>
      <c r="AJ18" s="59">
        <f>L18</f>
        <v>-17</v>
      </c>
      <c r="AK18" s="19">
        <f t="shared" si="2"/>
        <v>51</v>
      </c>
      <c r="AL18" s="20"/>
      <c r="AM18" s="20">
        <f>O18</f>
        <v>0</v>
      </c>
      <c r="AN18" s="22">
        <f t="shared" si="3"/>
        <v>51</v>
      </c>
      <c r="AO18" s="19">
        <f t="shared" si="4"/>
        <v>68</v>
      </c>
      <c r="AP18" s="22">
        <f t="shared" si="5"/>
        <v>68</v>
      </c>
    </row>
    <row r="19" spans="1:42" s="1" customFormat="1" ht="13.95" customHeight="1" x14ac:dyDescent="0.4">
      <c r="A19" s="543"/>
      <c r="B19" s="508" t="s">
        <v>59</v>
      </c>
      <c r="C19" s="133" t="s">
        <v>13</v>
      </c>
      <c r="D19" s="499">
        <v>170</v>
      </c>
      <c r="E19" s="153">
        <f t="shared" si="15"/>
        <v>0</v>
      </c>
      <c r="F19" s="481">
        <f>SUM(E19:E24)</f>
        <v>136</v>
      </c>
      <c r="G19" s="199"/>
      <c r="H19" s="200"/>
      <c r="I19" s="201">
        <f t="shared" si="6"/>
        <v>0</v>
      </c>
      <c r="J19" s="267"/>
      <c r="K19" s="268"/>
      <c r="L19" s="269">
        <f t="shared" si="7"/>
        <v>0</v>
      </c>
      <c r="M19" s="270"/>
      <c r="N19" s="268"/>
      <c r="O19" s="271">
        <f t="shared" si="8"/>
        <v>0</v>
      </c>
      <c r="P19" s="272"/>
      <c r="Q19" s="205"/>
      <c r="R19" s="206"/>
      <c r="S19" s="450" t="str">
        <f t="shared" si="9"/>
        <v>▽</v>
      </c>
      <c r="T19" s="456">
        <f>IF(SUM(G19:G24,J19:J24,M19:M24,P19:R24)=0,0,SUM(G19:G24,J19:J24,M19:M24,P19:R24)-D19)</f>
        <v>-34</v>
      </c>
      <c r="U19" s="444">
        <f>ROUNDDOWN(D19*0.2,0)</f>
        <v>34</v>
      </c>
      <c r="V19" s="207">
        <f t="shared" si="10"/>
        <v>0</v>
      </c>
      <c r="W19" s="426">
        <f>SUM(G19:G24,J19:J24,M19:M24,P19:R24)</f>
        <v>136</v>
      </c>
      <c r="X19" s="453">
        <f>ABS(SUM(I19:I24,L19:L24,O19:O24))</f>
        <v>0</v>
      </c>
      <c r="Y19" s="115"/>
      <c r="Z19" s="389" t="s">
        <v>92</v>
      </c>
      <c r="AA19" s="390"/>
      <c r="AB19" s="390"/>
      <c r="AC19" s="390"/>
      <c r="AE19" s="9" t="str">
        <f t="shared" si="0"/>
        <v/>
      </c>
      <c r="AF19" s="23"/>
      <c r="AG19" s="421">
        <f>SUM(I19:I24)</f>
        <v>0</v>
      </c>
      <c r="AH19" s="23" t="str">
        <f t="shared" si="1"/>
        <v/>
      </c>
      <c r="AI19" s="23"/>
      <c r="AJ19" s="408">
        <f>SUM(L19:L24)</f>
        <v>0</v>
      </c>
      <c r="AK19" s="24" t="str">
        <f t="shared" si="2"/>
        <v/>
      </c>
      <c r="AL19" s="23"/>
      <c r="AM19" s="401">
        <f>SUM(O19:O24)</f>
        <v>0</v>
      </c>
      <c r="AN19" s="25" t="str">
        <f t="shared" si="3"/>
        <v/>
      </c>
      <c r="AO19" s="24" t="str">
        <f t="shared" si="4"/>
        <v/>
      </c>
      <c r="AP19" s="25" t="str">
        <f t="shared" si="5"/>
        <v/>
      </c>
    </row>
    <row r="20" spans="1:42" s="1" customFormat="1" ht="13.95" customHeight="1" x14ac:dyDescent="0.4">
      <c r="A20" s="543"/>
      <c r="B20" s="509"/>
      <c r="C20" s="126" t="s">
        <v>15</v>
      </c>
      <c r="D20" s="500"/>
      <c r="E20" s="160">
        <f t="shared" si="15"/>
        <v>0</v>
      </c>
      <c r="F20" s="507"/>
      <c r="G20" s="210"/>
      <c r="H20" s="211"/>
      <c r="I20" s="212">
        <f t="shared" si="6"/>
        <v>0</v>
      </c>
      <c r="J20" s="273"/>
      <c r="K20" s="274"/>
      <c r="L20" s="214">
        <f t="shared" si="7"/>
        <v>0</v>
      </c>
      <c r="M20" s="275"/>
      <c r="N20" s="274"/>
      <c r="O20" s="212">
        <f t="shared" si="8"/>
        <v>0</v>
      </c>
      <c r="P20" s="215"/>
      <c r="Q20" s="216"/>
      <c r="R20" s="217"/>
      <c r="S20" s="451" t="str">
        <f t="shared" si="9"/>
        <v/>
      </c>
      <c r="T20" s="457">
        <f t="shared" ref="T20:T30" si="28">SUM(G20,J20,M20,P20:R20)-W20</f>
        <v>0</v>
      </c>
      <c r="U20" s="445"/>
      <c r="V20" s="218">
        <f t="shared" si="10"/>
        <v>0</v>
      </c>
      <c r="W20" s="427"/>
      <c r="X20" s="454"/>
      <c r="Y20" s="115"/>
      <c r="Z20" s="391"/>
      <c r="AA20" s="391"/>
      <c r="AB20" s="391"/>
      <c r="AC20" s="391"/>
      <c r="AE20" s="13" t="str">
        <f t="shared" si="0"/>
        <v/>
      </c>
      <c r="AF20" s="27"/>
      <c r="AG20" s="423"/>
      <c r="AH20" s="27" t="str">
        <f t="shared" si="1"/>
        <v/>
      </c>
      <c r="AI20" s="27"/>
      <c r="AJ20" s="409"/>
      <c r="AK20" s="28" t="str">
        <f t="shared" si="2"/>
        <v/>
      </c>
      <c r="AL20" s="27"/>
      <c r="AM20" s="402"/>
      <c r="AN20" s="14" t="str">
        <f t="shared" si="3"/>
        <v/>
      </c>
      <c r="AO20" s="28" t="str">
        <f t="shared" si="4"/>
        <v/>
      </c>
      <c r="AP20" s="14" t="str">
        <f t="shared" si="5"/>
        <v/>
      </c>
    </row>
    <row r="21" spans="1:42" s="1" customFormat="1" ht="13.95" customHeight="1" x14ac:dyDescent="0.4">
      <c r="A21" s="543"/>
      <c r="B21" s="509"/>
      <c r="C21" s="141" t="s">
        <v>72</v>
      </c>
      <c r="D21" s="500"/>
      <c r="E21" s="160">
        <f t="shared" si="15"/>
        <v>0</v>
      </c>
      <c r="F21" s="507"/>
      <c r="G21" s="210"/>
      <c r="H21" s="211"/>
      <c r="I21" s="212">
        <f t="shared" si="6"/>
        <v>0</v>
      </c>
      <c r="J21" s="273"/>
      <c r="K21" s="274"/>
      <c r="L21" s="214">
        <f t="shared" si="7"/>
        <v>0</v>
      </c>
      <c r="M21" s="275"/>
      <c r="N21" s="274"/>
      <c r="O21" s="212">
        <f t="shared" si="8"/>
        <v>0</v>
      </c>
      <c r="P21" s="215"/>
      <c r="Q21" s="216"/>
      <c r="R21" s="217"/>
      <c r="S21" s="451" t="str">
        <f t="shared" si="9"/>
        <v/>
      </c>
      <c r="T21" s="457">
        <f t="shared" si="28"/>
        <v>0</v>
      </c>
      <c r="U21" s="445"/>
      <c r="V21" s="218">
        <f t="shared" si="10"/>
        <v>0</v>
      </c>
      <c r="W21" s="427"/>
      <c r="X21" s="454"/>
      <c r="Y21" s="115"/>
      <c r="Z21" s="391"/>
      <c r="AA21" s="391"/>
      <c r="AB21" s="391"/>
      <c r="AC21" s="391"/>
      <c r="AE21" s="13" t="str">
        <f t="shared" si="0"/>
        <v/>
      </c>
      <c r="AF21" s="27"/>
      <c r="AG21" s="423"/>
      <c r="AH21" s="27" t="str">
        <f t="shared" si="1"/>
        <v/>
      </c>
      <c r="AI21" s="27"/>
      <c r="AJ21" s="409"/>
      <c r="AK21" s="28" t="str">
        <f t="shared" si="2"/>
        <v/>
      </c>
      <c r="AL21" s="27"/>
      <c r="AM21" s="402"/>
      <c r="AN21" s="14" t="str">
        <f t="shared" si="3"/>
        <v/>
      </c>
      <c r="AO21" s="28" t="str">
        <f t="shared" si="4"/>
        <v/>
      </c>
      <c r="AP21" s="14" t="str">
        <f t="shared" si="5"/>
        <v/>
      </c>
    </row>
    <row r="22" spans="1:42" s="1" customFormat="1" ht="13.95" customHeight="1" x14ac:dyDescent="0.4">
      <c r="A22" s="543"/>
      <c r="B22" s="509"/>
      <c r="C22" s="126" t="s">
        <v>16</v>
      </c>
      <c r="D22" s="500"/>
      <c r="E22" s="160">
        <f t="shared" si="15"/>
        <v>34</v>
      </c>
      <c r="F22" s="507"/>
      <c r="G22" s="210"/>
      <c r="H22" s="211"/>
      <c r="I22" s="212">
        <f t="shared" si="6"/>
        <v>0</v>
      </c>
      <c r="J22" s="273"/>
      <c r="K22" s="274"/>
      <c r="L22" s="214">
        <f t="shared" si="7"/>
        <v>0</v>
      </c>
      <c r="M22" s="275">
        <v>34</v>
      </c>
      <c r="N22" s="274">
        <v>34</v>
      </c>
      <c r="O22" s="212">
        <f t="shared" si="8"/>
        <v>0</v>
      </c>
      <c r="P22" s="215"/>
      <c r="Q22" s="216"/>
      <c r="R22" s="217"/>
      <c r="S22" s="451" t="str">
        <f t="shared" si="9"/>
        <v/>
      </c>
      <c r="T22" s="457">
        <f t="shared" si="28"/>
        <v>34</v>
      </c>
      <c r="U22" s="445"/>
      <c r="V22" s="218">
        <f t="shared" si="10"/>
        <v>1</v>
      </c>
      <c r="W22" s="427"/>
      <c r="X22" s="454"/>
      <c r="Y22" s="115"/>
      <c r="Z22" s="391"/>
      <c r="AA22" s="391"/>
      <c r="AB22" s="391"/>
      <c r="AC22" s="391"/>
      <c r="AE22" s="13" t="str">
        <f t="shared" si="0"/>
        <v/>
      </c>
      <c r="AF22" s="27"/>
      <c r="AG22" s="423"/>
      <c r="AH22" s="27" t="str">
        <f t="shared" si="1"/>
        <v/>
      </c>
      <c r="AI22" s="27"/>
      <c r="AJ22" s="409"/>
      <c r="AK22" s="28">
        <f t="shared" si="2"/>
        <v>34</v>
      </c>
      <c r="AL22" s="27"/>
      <c r="AM22" s="402"/>
      <c r="AN22" s="14" t="str">
        <f t="shared" si="3"/>
        <v/>
      </c>
      <c r="AO22" s="28" t="str">
        <f t="shared" si="4"/>
        <v/>
      </c>
      <c r="AP22" s="14" t="str">
        <f t="shared" si="5"/>
        <v/>
      </c>
    </row>
    <row r="23" spans="1:42" s="1" customFormat="1" ht="13.95" customHeight="1" x14ac:dyDescent="0.4">
      <c r="A23" s="543"/>
      <c r="B23" s="509"/>
      <c r="C23" s="126" t="s">
        <v>17</v>
      </c>
      <c r="D23" s="500"/>
      <c r="E23" s="160">
        <f t="shared" si="15"/>
        <v>102</v>
      </c>
      <c r="F23" s="507"/>
      <c r="G23" s="210"/>
      <c r="H23" s="211"/>
      <c r="I23" s="212">
        <f t="shared" si="6"/>
        <v>0</v>
      </c>
      <c r="J23" s="213">
        <v>34</v>
      </c>
      <c r="K23" s="211">
        <v>34</v>
      </c>
      <c r="L23" s="214">
        <f t="shared" si="7"/>
        <v>0</v>
      </c>
      <c r="M23" s="210"/>
      <c r="N23" s="211"/>
      <c r="O23" s="212">
        <f t="shared" si="8"/>
        <v>0</v>
      </c>
      <c r="P23" s="215">
        <v>34</v>
      </c>
      <c r="Q23" s="216">
        <v>17</v>
      </c>
      <c r="R23" s="217">
        <v>17</v>
      </c>
      <c r="S23" s="451" t="str">
        <f t="shared" si="9"/>
        <v/>
      </c>
      <c r="T23" s="457">
        <f t="shared" si="28"/>
        <v>102</v>
      </c>
      <c r="U23" s="445"/>
      <c r="V23" s="218">
        <f t="shared" si="10"/>
        <v>4</v>
      </c>
      <c r="W23" s="427"/>
      <c r="X23" s="454"/>
      <c r="Y23" s="115"/>
      <c r="Z23" s="391"/>
      <c r="AA23" s="391"/>
      <c r="AB23" s="391"/>
      <c r="AC23" s="391"/>
      <c r="AE23" s="13" t="str">
        <f t="shared" si="0"/>
        <v/>
      </c>
      <c r="AF23" s="12"/>
      <c r="AG23" s="423"/>
      <c r="AH23" s="12">
        <f t="shared" si="1"/>
        <v>34</v>
      </c>
      <c r="AI23" s="12"/>
      <c r="AJ23" s="409"/>
      <c r="AK23" s="11" t="str">
        <f t="shared" si="2"/>
        <v/>
      </c>
      <c r="AL23" s="12"/>
      <c r="AM23" s="402"/>
      <c r="AN23" s="14">
        <f t="shared" si="3"/>
        <v>34</v>
      </c>
      <c r="AO23" s="11">
        <f t="shared" si="4"/>
        <v>17</v>
      </c>
      <c r="AP23" s="14">
        <f t="shared" si="5"/>
        <v>17</v>
      </c>
    </row>
    <row r="24" spans="1:42" s="1" customFormat="1" ht="13.95" customHeight="1" x14ac:dyDescent="0.4">
      <c r="A24" s="543"/>
      <c r="B24" s="510"/>
      <c r="C24" s="142" t="s">
        <v>29</v>
      </c>
      <c r="D24" s="501"/>
      <c r="E24" s="171">
        <f t="shared" si="15"/>
        <v>0</v>
      </c>
      <c r="F24" s="482"/>
      <c r="G24" s="221"/>
      <c r="H24" s="222"/>
      <c r="I24" s="223">
        <f t="shared" si="6"/>
        <v>0</v>
      </c>
      <c r="J24" s="224"/>
      <c r="K24" s="222"/>
      <c r="L24" s="225">
        <f t="shared" si="7"/>
        <v>0</v>
      </c>
      <c r="M24" s="221"/>
      <c r="N24" s="222"/>
      <c r="O24" s="223">
        <f t="shared" si="8"/>
        <v>0</v>
      </c>
      <c r="P24" s="226"/>
      <c r="Q24" s="227"/>
      <c r="R24" s="228"/>
      <c r="S24" s="452" t="str">
        <f t="shared" si="9"/>
        <v/>
      </c>
      <c r="T24" s="458">
        <f t="shared" si="28"/>
        <v>0</v>
      </c>
      <c r="U24" s="446"/>
      <c r="V24" s="229">
        <f t="shared" si="10"/>
        <v>0</v>
      </c>
      <c r="W24" s="428"/>
      <c r="X24" s="455"/>
      <c r="Y24" s="115"/>
      <c r="Z24" s="392"/>
      <c r="AA24" s="392"/>
      <c r="AB24" s="392"/>
      <c r="AC24" s="392"/>
      <c r="AE24" s="17" t="str">
        <f t="shared" si="0"/>
        <v/>
      </c>
      <c r="AF24" s="16"/>
      <c r="AG24" s="422"/>
      <c r="AH24" s="16" t="str">
        <f t="shared" si="1"/>
        <v/>
      </c>
      <c r="AI24" s="16"/>
      <c r="AJ24" s="410"/>
      <c r="AK24" s="15" t="str">
        <f t="shared" si="2"/>
        <v/>
      </c>
      <c r="AL24" s="16"/>
      <c r="AM24" s="403"/>
      <c r="AN24" s="18" t="str">
        <f t="shared" si="3"/>
        <v/>
      </c>
      <c r="AO24" s="15" t="str">
        <f t="shared" si="4"/>
        <v/>
      </c>
      <c r="AP24" s="18" t="str">
        <f t="shared" si="5"/>
        <v/>
      </c>
    </row>
    <row r="25" spans="1:42" s="1" customFormat="1" ht="13.95" customHeight="1" x14ac:dyDescent="0.4">
      <c r="A25" s="544"/>
      <c r="B25" s="515" t="s">
        <v>45</v>
      </c>
      <c r="C25" s="517"/>
      <c r="D25" s="276">
        <f>SUM(D6:D24)</f>
        <v>3060</v>
      </c>
      <c r="E25" s="518">
        <f>SUM(E6,F7,E10,F11,F14,F16,E18,F19)</f>
        <v>2822</v>
      </c>
      <c r="F25" s="519"/>
      <c r="G25" s="277">
        <f t="shared" ref="G25:R25" si="29">SUM(G6:G24)</f>
        <v>510</v>
      </c>
      <c r="H25" s="278">
        <f t="shared" si="29"/>
        <v>442</v>
      </c>
      <c r="I25" s="279">
        <f t="shared" si="29"/>
        <v>-68</v>
      </c>
      <c r="J25" s="280">
        <f t="shared" si="29"/>
        <v>510</v>
      </c>
      <c r="K25" s="278">
        <f t="shared" si="29"/>
        <v>425</v>
      </c>
      <c r="L25" s="281">
        <f t="shared" si="29"/>
        <v>-85</v>
      </c>
      <c r="M25" s="277">
        <f t="shared" si="29"/>
        <v>510</v>
      </c>
      <c r="N25" s="278">
        <f t="shared" si="29"/>
        <v>425</v>
      </c>
      <c r="O25" s="279">
        <f t="shared" si="29"/>
        <v>-85</v>
      </c>
      <c r="P25" s="282">
        <f t="shared" si="29"/>
        <v>510</v>
      </c>
      <c r="Q25" s="283">
        <f t="shared" si="29"/>
        <v>510</v>
      </c>
      <c r="R25" s="284">
        <f t="shared" si="29"/>
        <v>510</v>
      </c>
      <c r="S25" s="367"/>
      <c r="T25" s="144">
        <f t="shared" ref="T25" si="30">IF(SUM(G25,J25,M25,P25:R25)=0,0,SUM(G25,J25,M25,P25:R25)-D25)</f>
        <v>0</v>
      </c>
      <c r="U25" s="285"/>
      <c r="V25" s="286"/>
      <c r="W25" s="243">
        <f>SUM(W6:W24)</f>
        <v>3060</v>
      </c>
      <c r="X25" s="244">
        <f>ABS(I25+L25+O25)</f>
        <v>238</v>
      </c>
      <c r="Y25" s="115"/>
      <c r="Z25" s="407" t="s">
        <v>86</v>
      </c>
      <c r="AA25" s="407"/>
      <c r="AB25" s="407"/>
      <c r="AC25" s="407"/>
      <c r="AE25" s="29">
        <f t="shared" si="0"/>
        <v>442</v>
      </c>
      <c r="AF25" s="30"/>
      <c r="AG25" s="97"/>
      <c r="AH25" s="30">
        <f t="shared" si="1"/>
        <v>425</v>
      </c>
      <c r="AI25" s="30"/>
      <c r="AJ25" s="97"/>
      <c r="AK25" s="31">
        <f t="shared" si="2"/>
        <v>425</v>
      </c>
      <c r="AL25" s="30"/>
      <c r="AM25" s="105"/>
      <c r="AN25" s="32">
        <f t="shared" si="3"/>
        <v>510</v>
      </c>
      <c r="AO25" s="31">
        <f t="shared" si="4"/>
        <v>510</v>
      </c>
      <c r="AP25" s="32">
        <f t="shared" si="5"/>
        <v>510</v>
      </c>
    </row>
    <row r="26" spans="1:42" s="1" customFormat="1" ht="13.95" customHeight="1" x14ac:dyDescent="0.4">
      <c r="A26" s="527" t="s">
        <v>23</v>
      </c>
      <c r="B26" s="545" t="s">
        <v>18</v>
      </c>
      <c r="C26" s="546"/>
      <c r="D26" s="499">
        <v>306</v>
      </c>
      <c r="E26" s="153">
        <f t="shared" si="15"/>
        <v>35</v>
      </c>
      <c r="F26" s="481">
        <f>SUM(E26:E30)</f>
        <v>204</v>
      </c>
      <c r="G26" s="287">
        <v>7</v>
      </c>
      <c r="H26" s="155">
        <v>2</v>
      </c>
      <c r="I26" s="288">
        <f t="shared" ref="I26:I30" si="31">IF(OR(G26=0,$H$5="X"),0,H26-G26)</f>
        <v>-5</v>
      </c>
      <c r="J26" s="289">
        <v>7</v>
      </c>
      <c r="K26" s="155">
        <v>5</v>
      </c>
      <c r="L26" s="290">
        <f t="shared" ref="L26:L30" si="32">IF(OR(J26=0,$K$5="X"),0,K26-J26)</f>
        <v>-2</v>
      </c>
      <c r="M26" s="287">
        <v>7</v>
      </c>
      <c r="N26" s="155">
        <v>7</v>
      </c>
      <c r="O26" s="288">
        <f t="shared" ref="O26:O30" si="33">IF(OR(M26=0,$N$5="X"),0,N26-M26)</f>
        <v>0</v>
      </c>
      <c r="P26" s="272">
        <v>7</v>
      </c>
      <c r="Q26" s="291">
        <v>7</v>
      </c>
      <c r="R26" s="292">
        <v>7</v>
      </c>
      <c r="S26" s="450" t="str">
        <f t="shared" ref="S26:S30" si="34">IF(W26=0,"",IF(T26=0,"○",IF(T26&gt;0,"△","▽")))</f>
        <v>○</v>
      </c>
      <c r="T26" s="456">
        <f>IF(SUM(G26:G30,J26:J30,M26:M30,P26:R30)=0,0,SUM(G26:G30,J26:J30,M26:M30,P26:R30)-D26)</f>
        <v>0</v>
      </c>
      <c r="U26" s="447"/>
      <c r="V26" s="207">
        <f t="shared" si="10"/>
        <v>6</v>
      </c>
      <c r="W26" s="426">
        <f>SUM(G26:G30,J26:J30,M26:M30,P26:R30)</f>
        <v>306</v>
      </c>
      <c r="X26" s="453">
        <f>ABS(SUM(I26:I30,L26:L30,O26:O30))</f>
        <v>102</v>
      </c>
      <c r="Y26" s="115">
        <f>IF($Z$4="충청남도",$Y$4,0)</f>
        <v>1</v>
      </c>
      <c r="Z26" s="389" t="s">
        <v>91</v>
      </c>
      <c r="AA26" s="390"/>
      <c r="AB26" s="390"/>
      <c r="AC26" s="390"/>
      <c r="AE26" s="34">
        <f t="shared" si="0"/>
        <v>2</v>
      </c>
      <c r="AF26" s="35"/>
      <c r="AG26" s="414">
        <f>SUM(I26:I30)</f>
        <v>-44</v>
      </c>
      <c r="AH26" s="35">
        <f t="shared" si="1"/>
        <v>5</v>
      </c>
      <c r="AI26" s="35"/>
      <c r="AJ26" s="411">
        <f>SUM(L26:L30)</f>
        <v>-41</v>
      </c>
      <c r="AK26" s="33">
        <f t="shared" si="2"/>
        <v>7</v>
      </c>
      <c r="AL26" s="35"/>
      <c r="AM26" s="404">
        <f>SUM(O26:O30)</f>
        <v>-17</v>
      </c>
      <c r="AN26" s="25">
        <f t="shared" si="3"/>
        <v>7</v>
      </c>
      <c r="AO26" s="33">
        <f t="shared" si="4"/>
        <v>7</v>
      </c>
      <c r="AP26" s="25">
        <f t="shared" si="5"/>
        <v>7</v>
      </c>
    </row>
    <row r="27" spans="1:42" s="1" customFormat="1" ht="13.95" customHeight="1" x14ac:dyDescent="0.4">
      <c r="A27" s="528"/>
      <c r="B27" s="547" t="s">
        <v>26</v>
      </c>
      <c r="C27" s="145" t="s">
        <v>19</v>
      </c>
      <c r="D27" s="500"/>
      <c r="E27" s="160">
        <f t="shared" si="15"/>
        <v>51</v>
      </c>
      <c r="F27" s="507"/>
      <c r="G27" s="210">
        <v>17</v>
      </c>
      <c r="H27" s="162"/>
      <c r="I27" s="293">
        <f t="shared" si="31"/>
        <v>-17</v>
      </c>
      <c r="J27" s="213">
        <v>17</v>
      </c>
      <c r="K27" s="162"/>
      <c r="L27" s="294">
        <f t="shared" si="32"/>
        <v>-17</v>
      </c>
      <c r="M27" s="210">
        <v>17</v>
      </c>
      <c r="N27" s="162"/>
      <c r="O27" s="293">
        <f t="shared" si="33"/>
        <v>-17</v>
      </c>
      <c r="P27" s="215">
        <v>17</v>
      </c>
      <c r="Q27" s="216">
        <v>17</v>
      </c>
      <c r="R27" s="217">
        <v>17</v>
      </c>
      <c r="S27" s="451" t="str">
        <f t="shared" si="34"/>
        <v/>
      </c>
      <c r="T27" s="457">
        <f t="shared" si="28"/>
        <v>102</v>
      </c>
      <c r="U27" s="448"/>
      <c r="V27" s="218">
        <f t="shared" si="10"/>
        <v>6</v>
      </c>
      <c r="W27" s="427"/>
      <c r="X27" s="454"/>
      <c r="Y27" s="115">
        <f>IF($Z$4="충청남도",$Y$4,0)</f>
        <v>1</v>
      </c>
      <c r="Z27" s="391"/>
      <c r="AA27" s="391"/>
      <c r="AB27" s="391"/>
      <c r="AC27" s="391"/>
      <c r="AE27" s="13">
        <f t="shared" si="0"/>
        <v>0</v>
      </c>
      <c r="AF27" s="12"/>
      <c r="AG27" s="415"/>
      <c r="AH27" s="12">
        <f t="shared" si="1"/>
        <v>0</v>
      </c>
      <c r="AI27" s="12"/>
      <c r="AJ27" s="412"/>
      <c r="AK27" s="11">
        <f t="shared" si="2"/>
        <v>0</v>
      </c>
      <c r="AL27" s="12"/>
      <c r="AM27" s="405"/>
      <c r="AN27" s="14">
        <f t="shared" si="3"/>
        <v>17</v>
      </c>
      <c r="AO27" s="11">
        <f t="shared" si="4"/>
        <v>17</v>
      </c>
      <c r="AP27" s="14">
        <f t="shared" si="5"/>
        <v>17</v>
      </c>
    </row>
    <row r="28" spans="1:42" s="1" customFormat="1" ht="13.95" customHeight="1" x14ac:dyDescent="0.4">
      <c r="A28" s="528"/>
      <c r="B28" s="547"/>
      <c r="C28" s="152" t="s">
        <v>56</v>
      </c>
      <c r="D28" s="500"/>
      <c r="E28" s="160">
        <f t="shared" si="15"/>
        <v>34</v>
      </c>
      <c r="F28" s="507"/>
      <c r="G28" s="295">
        <v>17</v>
      </c>
      <c r="H28" s="168"/>
      <c r="I28" s="293">
        <f t="shared" si="31"/>
        <v>-17</v>
      </c>
      <c r="J28" s="296">
        <v>17</v>
      </c>
      <c r="K28" s="168"/>
      <c r="L28" s="294">
        <f t="shared" si="32"/>
        <v>-17</v>
      </c>
      <c r="M28" s="295">
        <v>17</v>
      </c>
      <c r="N28" s="168">
        <v>17</v>
      </c>
      <c r="O28" s="293">
        <f t="shared" si="33"/>
        <v>0</v>
      </c>
      <c r="P28" s="297">
        <v>17</v>
      </c>
      <c r="Q28" s="298"/>
      <c r="R28" s="299"/>
      <c r="S28" s="451" t="str">
        <f t="shared" si="34"/>
        <v/>
      </c>
      <c r="T28" s="457">
        <f t="shared" si="28"/>
        <v>68</v>
      </c>
      <c r="U28" s="448"/>
      <c r="V28" s="218">
        <f t="shared" si="10"/>
        <v>4</v>
      </c>
      <c r="W28" s="427"/>
      <c r="X28" s="454"/>
      <c r="Y28" s="116">
        <f>SUM(G28,J28,M28,P28:R28)</f>
        <v>68</v>
      </c>
      <c r="Z28" s="391"/>
      <c r="AA28" s="391"/>
      <c r="AB28" s="391"/>
      <c r="AC28" s="391"/>
      <c r="AE28" s="37">
        <f t="shared" si="0"/>
        <v>0</v>
      </c>
      <c r="AF28" s="38"/>
      <c r="AG28" s="415"/>
      <c r="AH28" s="38">
        <f t="shared" si="1"/>
        <v>0</v>
      </c>
      <c r="AI28" s="38"/>
      <c r="AJ28" s="412"/>
      <c r="AK28" s="36">
        <f t="shared" si="2"/>
        <v>17</v>
      </c>
      <c r="AL28" s="38"/>
      <c r="AM28" s="405"/>
      <c r="AN28" s="26">
        <f t="shared" si="3"/>
        <v>17</v>
      </c>
      <c r="AO28" s="36" t="str">
        <f t="shared" si="4"/>
        <v/>
      </c>
      <c r="AP28" s="26" t="str">
        <f t="shared" si="5"/>
        <v/>
      </c>
    </row>
    <row r="29" spans="1:42" s="1" customFormat="1" ht="13.95" customHeight="1" x14ac:dyDescent="0.4">
      <c r="A29" s="528"/>
      <c r="B29" s="547" t="s">
        <v>20</v>
      </c>
      <c r="C29" s="548"/>
      <c r="D29" s="500"/>
      <c r="E29" s="160">
        <f t="shared" si="15"/>
        <v>30</v>
      </c>
      <c r="F29" s="507"/>
      <c r="G29" s="295">
        <v>5</v>
      </c>
      <c r="H29" s="168">
        <v>5</v>
      </c>
      <c r="I29" s="163">
        <f t="shared" si="31"/>
        <v>0</v>
      </c>
      <c r="J29" s="296">
        <v>5</v>
      </c>
      <c r="K29" s="168">
        <v>5</v>
      </c>
      <c r="L29" s="165">
        <f t="shared" si="32"/>
        <v>0</v>
      </c>
      <c r="M29" s="295">
        <v>5</v>
      </c>
      <c r="N29" s="168">
        <v>5</v>
      </c>
      <c r="O29" s="163">
        <f t="shared" si="33"/>
        <v>0</v>
      </c>
      <c r="P29" s="297">
        <v>5</v>
      </c>
      <c r="Q29" s="298">
        <v>5</v>
      </c>
      <c r="R29" s="299">
        <v>5</v>
      </c>
      <c r="S29" s="451" t="str">
        <f t="shared" si="34"/>
        <v/>
      </c>
      <c r="T29" s="457">
        <f t="shared" si="28"/>
        <v>30</v>
      </c>
      <c r="U29" s="448"/>
      <c r="V29" s="218">
        <f t="shared" si="10"/>
        <v>6</v>
      </c>
      <c r="W29" s="427"/>
      <c r="X29" s="454"/>
      <c r="Y29" s="115">
        <f>IF($Z$4="충청남도",$Y$4,0)</f>
        <v>1</v>
      </c>
      <c r="Z29" s="391"/>
      <c r="AA29" s="391"/>
      <c r="AB29" s="391"/>
      <c r="AC29" s="391"/>
      <c r="AE29" s="37">
        <f t="shared" si="0"/>
        <v>5</v>
      </c>
      <c r="AF29" s="38"/>
      <c r="AG29" s="415"/>
      <c r="AH29" s="38">
        <f t="shared" si="1"/>
        <v>5</v>
      </c>
      <c r="AI29" s="38"/>
      <c r="AJ29" s="412"/>
      <c r="AK29" s="36">
        <f t="shared" si="2"/>
        <v>5</v>
      </c>
      <c r="AL29" s="38"/>
      <c r="AM29" s="405"/>
      <c r="AN29" s="26">
        <f t="shared" si="3"/>
        <v>5</v>
      </c>
      <c r="AO29" s="36">
        <f t="shared" si="4"/>
        <v>5</v>
      </c>
      <c r="AP29" s="26">
        <f t="shared" si="5"/>
        <v>5</v>
      </c>
    </row>
    <row r="30" spans="1:42" s="1" customFormat="1" ht="13.95" customHeight="1" x14ac:dyDescent="0.4">
      <c r="A30" s="528"/>
      <c r="B30" s="549" t="s">
        <v>21</v>
      </c>
      <c r="C30" s="550"/>
      <c r="D30" s="501"/>
      <c r="E30" s="171">
        <f t="shared" si="15"/>
        <v>54</v>
      </c>
      <c r="F30" s="482"/>
      <c r="G30" s="300">
        <v>5</v>
      </c>
      <c r="H30" s="173"/>
      <c r="I30" s="301">
        <f t="shared" si="31"/>
        <v>-5</v>
      </c>
      <c r="J30" s="302">
        <v>5</v>
      </c>
      <c r="K30" s="173"/>
      <c r="L30" s="303">
        <f t="shared" si="32"/>
        <v>-5</v>
      </c>
      <c r="M30" s="300">
        <v>5</v>
      </c>
      <c r="N30" s="173">
        <v>5</v>
      </c>
      <c r="O30" s="301">
        <f t="shared" si="33"/>
        <v>0</v>
      </c>
      <c r="P30" s="259">
        <v>5</v>
      </c>
      <c r="Q30" s="304">
        <v>22</v>
      </c>
      <c r="R30" s="305">
        <v>22</v>
      </c>
      <c r="S30" s="452" t="str">
        <f t="shared" si="34"/>
        <v/>
      </c>
      <c r="T30" s="458">
        <f t="shared" si="28"/>
        <v>64</v>
      </c>
      <c r="U30" s="449"/>
      <c r="V30" s="229">
        <f t="shared" si="10"/>
        <v>6</v>
      </c>
      <c r="W30" s="428"/>
      <c r="X30" s="455"/>
      <c r="Y30" s="115">
        <f>IF($Z$4="충청남도",$Y$4,0)</f>
        <v>1</v>
      </c>
      <c r="Z30" s="392"/>
      <c r="AA30" s="392"/>
      <c r="AB30" s="392"/>
      <c r="AC30" s="392"/>
      <c r="AE30" s="40">
        <f t="shared" si="0"/>
        <v>0</v>
      </c>
      <c r="AF30" s="41"/>
      <c r="AG30" s="416"/>
      <c r="AH30" s="41">
        <f t="shared" si="1"/>
        <v>0</v>
      </c>
      <c r="AI30" s="41"/>
      <c r="AJ30" s="413"/>
      <c r="AK30" s="39">
        <f t="shared" si="2"/>
        <v>5</v>
      </c>
      <c r="AL30" s="41"/>
      <c r="AM30" s="406"/>
      <c r="AN30" s="42">
        <f t="shared" si="3"/>
        <v>5</v>
      </c>
      <c r="AO30" s="39">
        <f t="shared" si="4"/>
        <v>22</v>
      </c>
      <c r="AP30" s="42">
        <f t="shared" si="5"/>
        <v>22</v>
      </c>
    </row>
    <row r="31" spans="1:42" s="1" customFormat="1" ht="13.95" customHeight="1" x14ac:dyDescent="0.4">
      <c r="A31" s="529"/>
      <c r="B31" s="515" t="s">
        <v>46</v>
      </c>
      <c r="C31" s="517"/>
      <c r="D31" s="306"/>
      <c r="E31" s="521">
        <f>F26</f>
        <v>204</v>
      </c>
      <c r="F31" s="522"/>
      <c r="G31" s="307">
        <f t="shared" ref="G31:R31" si="35">SUM(G26:G30)</f>
        <v>51</v>
      </c>
      <c r="H31" s="179">
        <f t="shared" si="35"/>
        <v>7</v>
      </c>
      <c r="I31" s="308">
        <f t="shared" si="35"/>
        <v>-44</v>
      </c>
      <c r="J31" s="309">
        <f t="shared" si="35"/>
        <v>51</v>
      </c>
      <c r="K31" s="179">
        <f t="shared" si="35"/>
        <v>10</v>
      </c>
      <c r="L31" s="310">
        <f t="shared" si="35"/>
        <v>-41</v>
      </c>
      <c r="M31" s="307">
        <f t="shared" si="35"/>
        <v>51</v>
      </c>
      <c r="N31" s="179">
        <f t="shared" si="35"/>
        <v>34</v>
      </c>
      <c r="O31" s="308">
        <f t="shared" si="35"/>
        <v>-17</v>
      </c>
      <c r="P31" s="311">
        <f t="shared" si="35"/>
        <v>51</v>
      </c>
      <c r="Q31" s="312">
        <f t="shared" si="35"/>
        <v>51</v>
      </c>
      <c r="R31" s="313">
        <f t="shared" si="35"/>
        <v>51</v>
      </c>
      <c r="S31" s="368"/>
      <c r="T31" s="146"/>
      <c r="U31" s="285"/>
      <c r="V31" s="286"/>
      <c r="W31" s="314">
        <f>SUM(G31,J31,M31,P31:R31)</f>
        <v>306</v>
      </c>
      <c r="X31" s="315">
        <f>ABS(I31+L31+O31)</f>
        <v>102</v>
      </c>
      <c r="Y31" s="115"/>
      <c r="Z31" s="407" t="s">
        <v>79</v>
      </c>
      <c r="AA31" s="407"/>
      <c r="AB31" s="407"/>
      <c r="AC31" s="407"/>
      <c r="AE31" s="43">
        <f t="shared" si="0"/>
        <v>7</v>
      </c>
      <c r="AF31" s="63"/>
      <c r="AG31" s="98"/>
      <c r="AH31" s="44">
        <f t="shared" si="1"/>
        <v>10</v>
      </c>
      <c r="AI31" s="63"/>
      <c r="AJ31" s="98"/>
      <c r="AK31" s="45">
        <f t="shared" si="2"/>
        <v>34</v>
      </c>
      <c r="AL31" s="88"/>
      <c r="AM31" s="106"/>
      <c r="AN31" s="46">
        <f t="shared" si="3"/>
        <v>51</v>
      </c>
      <c r="AO31" s="45">
        <f t="shared" si="4"/>
        <v>51</v>
      </c>
      <c r="AP31" s="46">
        <f t="shared" si="5"/>
        <v>51</v>
      </c>
    </row>
    <row r="32" spans="1:42" s="1" customFormat="1" ht="13.95" customHeight="1" x14ac:dyDescent="0.4">
      <c r="A32" s="537" t="s">
        <v>75</v>
      </c>
      <c r="B32" s="538"/>
      <c r="C32" s="539"/>
      <c r="D32" s="316">
        <f>D25+D26</f>
        <v>3366</v>
      </c>
      <c r="E32" s="540">
        <f t="shared" ref="E32:R32" si="36">E25+E31</f>
        <v>3026</v>
      </c>
      <c r="F32" s="541">
        <f t="shared" si="36"/>
        <v>0</v>
      </c>
      <c r="G32" s="317">
        <f t="shared" si="36"/>
        <v>561</v>
      </c>
      <c r="H32" s="318">
        <f t="shared" si="36"/>
        <v>449</v>
      </c>
      <c r="I32" s="319">
        <f t="shared" si="36"/>
        <v>-112</v>
      </c>
      <c r="J32" s="320">
        <f t="shared" si="36"/>
        <v>561</v>
      </c>
      <c r="K32" s="318">
        <f t="shared" si="36"/>
        <v>435</v>
      </c>
      <c r="L32" s="321">
        <f t="shared" si="36"/>
        <v>-126</v>
      </c>
      <c r="M32" s="317">
        <f t="shared" si="36"/>
        <v>561</v>
      </c>
      <c r="N32" s="318">
        <f t="shared" si="36"/>
        <v>459</v>
      </c>
      <c r="O32" s="319">
        <f t="shared" si="36"/>
        <v>-102</v>
      </c>
      <c r="P32" s="322">
        <f t="shared" si="36"/>
        <v>561</v>
      </c>
      <c r="Q32" s="323">
        <f t="shared" si="36"/>
        <v>561</v>
      </c>
      <c r="R32" s="324">
        <f t="shared" si="36"/>
        <v>561</v>
      </c>
      <c r="S32" s="367"/>
      <c r="T32" s="147">
        <f t="shared" ref="T32" si="37">IF(SUM(G32,J32,M32,P32:R32)=0,0,SUM(G32,J32,M32,P32:R32)-D32)</f>
        <v>0</v>
      </c>
      <c r="U32" s="325"/>
      <c r="V32" s="326"/>
      <c r="W32" s="243">
        <f>SUM(W25,W31)</f>
        <v>3366</v>
      </c>
      <c r="X32" s="244">
        <f>X25+X31</f>
        <v>340</v>
      </c>
      <c r="Y32" s="115"/>
      <c r="Z32" s="117"/>
      <c r="AA32" s="117"/>
      <c r="AB32" s="117"/>
      <c r="AC32" s="117"/>
      <c r="AE32" s="47">
        <f t="shared" si="0"/>
        <v>449</v>
      </c>
      <c r="AF32" s="64"/>
      <c r="AG32" s="99"/>
      <c r="AH32" s="48">
        <f t="shared" si="1"/>
        <v>435</v>
      </c>
      <c r="AI32" s="64"/>
      <c r="AJ32" s="99"/>
      <c r="AK32" s="49">
        <f t="shared" si="2"/>
        <v>459</v>
      </c>
      <c r="AL32" s="48"/>
      <c r="AM32" s="107"/>
      <c r="AN32" s="50">
        <f t="shared" si="3"/>
        <v>561</v>
      </c>
      <c r="AO32" s="49">
        <f t="shared" si="4"/>
        <v>561</v>
      </c>
      <c r="AP32" s="50">
        <f t="shared" si="5"/>
        <v>561</v>
      </c>
    </row>
    <row r="33" spans="1:42" s="1" customFormat="1" ht="13.95" customHeight="1" x14ac:dyDescent="0.4">
      <c r="A33" s="533" t="s">
        <v>55</v>
      </c>
      <c r="B33" s="534"/>
      <c r="C33" s="148" t="s">
        <v>41</v>
      </c>
      <c r="D33" s="327"/>
      <c r="E33" s="520">
        <f>SUM(G33,J33,M33,P33:R33)+SUM(I33,L33,O33)</f>
        <v>34</v>
      </c>
      <c r="F33" s="520"/>
      <c r="G33" s="328"/>
      <c r="H33" s="329"/>
      <c r="I33" s="271">
        <f>IF(OR(G33=0,$H$5="X"),0,H33-G33)</f>
        <v>0</v>
      </c>
      <c r="J33" s="330"/>
      <c r="K33" s="329"/>
      <c r="L33" s="269">
        <f>IF(OR(J33=0,$K$5="X"),0,K33-J33)</f>
        <v>0</v>
      </c>
      <c r="M33" s="328"/>
      <c r="N33" s="329"/>
      <c r="O33" s="271">
        <f>IF(OR(M33=0,$N$5="X"),0,N33-M33)</f>
        <v>0</v>
      </c>
      <c r="P33" s="331"/>
      <c r="Q33" s="332">
        <v>17</v>
      </c>
      <c r="R33" s="333">
        <v>17</v>
      </c>
      <c r="S33" s="363" t="str">
        <f>IF(W33=0,"",IF(T33=0,"○",IF(T33&gt;0,"△","▽")))</f>
        <v>△</v>
      </c>
      <c r="T33" s="134">
        <f>SUM(G33,J33,M33,P33:R33)-D33</f>
        <v>34</v>
      </c>
      <c r="U33" s="334"/>
      <c r="V33" s="261">
        <f t="shared" si="10"/>
        <v>2</v>
      </c>
      <c r="W33" s="335">
        <f>SUM(G33,J33,M33,P33:R33)</f>
        <v>34</v>
      </c>
      <c r="X33" s="209">
        <f>ABS(I33+L33+O33)</f>
        <v>0</v>
      </c>
      <c r="Y33" s="115"/>
      <c r="Z33" s="407" t="s">
        <v>81</v>
      </c>
      <c r="AA33" s="407"/>
      <c r="AB33" s="407"/>
      <c r="AC33" s="407"/>
      <c r="AE33" s="43" t="str">
        <f t="shared" si="0"/>
        <v/>
      </c>
      <c r="AF33" s="63"/>
      <c r="AG33" s="98"/>
      <c r="AH33" s="44" t="str">
        <f t="shared" si="1"/>
        <v/>
      </c>
      <c r="AI33" s="63"/>
      <c r="AJ33" s="98"/>
      <c r="AK33" s="45" t="str">
        <f t="shared" si="2"/>
        <v/>
      </c>
      <c r="AL33" s="44"/>
      <c r="AM33" s="108"/>
      <c r="AN33" s="46" t="str">
        <f t="shared" si="3"/>
        <v/>
      </c>
      <c r="AO33" s="45">
        <f t="shared" si="4"/>
        <v>17</v>
      </c>
      <c r="AP33" s="46">
        <f t="shared" si="5"/>
        <v>17</v>
      </c>
    </row>
    <row r="34" spans="1:42" s="1" customFormat="1" ht="13.95" customHeight="1" x14ac:dyDescent="0.4">
      <c r="A34" s="535"/>
      <c r="B34" s="536"/>
      <c r="C34" s="149" t="s">
        <v>57</v>
      </c>
      <c r="D34" s="336">
        <v>136</v>
      </c>
      <c r="E34" s="532">
        <f>SUM(G34:R34)</f>
        <v>136</v>
      </c>
      <c r="F34" s="532"/>
      <c r="G34" s="337">
        <f>IF((G15+G28+G33)=0,"",(G15+G28+G33))</f>
        <v>17</v>
      </c>
      <c r="H34" s="338"/>
      <c r="I34" s="339"/>
      <c r="J34" s="340">
        <f>IF((J15+J28+J33)=0,"",(J15+J28+J33))</f>
        <v>17</v>
      </c>
      <c r="K34" s="338"/>
      <c r="L34" s="341"/>
      <c r="M34" s="337">
        <f>IF((M15+M28+M33)=0,"",(M15+M28+M33))</f>
        <v>17</v>
      </c>
      <c r="N34" s="338"/>
      <c r="O34" s="342"/>
      <c r="P34" s="343">
        <f>IF((P15+P28+P33)=0,"",(P15+P28+P33))</f>
        <v>17</v>
      </c>
      <c r="Q34" s="344">
        <f>IF((Q15+Q28+Q33)=0,"",(Q15+Q28+Q33))</f>
        <v>34</v>
      </c>
      <c r="R34" s="345">
        <f>IF((R15+R28+R33)=0,"",(R15+R28+R33))</f>
        <v>34</v>
      </c>
      <c r="S34" s="369" t="str">
        <f>IF(SUM(G34,J34,M34,P34:R34)=0,"",IF(T34=0,"○",IF(T34&gt;0,"△","▽")))</f>
        <v>○</v>
      </c>
      <c r="T34" s="150">
        <f t="shared" ref="T34" si="38">SUM(G34,J34,M34,P34:R34)-W34</f>
        <v>0</v>
      </c>
      <c r="U34" s="346"/>
      <c r="V34" s="347">
        <f t="shared" si="10"/>
        <v>6</v>
      </c>
      <c r="W34" s="348">
        <f>SUM(G34,J34,M34,P34:R34)</f>
        <v>136</v>
      </c>
      <c r="X34" s="349"/>
      <c r="Y34" s="115"/>
      <c r="Z34" s="407" t="s">
        <v>87</v>
      </c>
      <c r="AA34" s="407"/>
      <c r="AB34" s="407"/>
      <c r="AC34" s="407"/>
      <c r="AE34" s="43">
        <f t="shared" si="0"/>
        <v>17</v>
      </c>
      <c r="AF34" s="63"/>
      <c r="AG34" s="98"/>
      <c r="AH34" s="44">
        <f t="shared" si="1"/>
        <v>17</v>
      </c>
      <c r="AI34" s="63"/>
      <c r="AJ34" s="98"/>
      <c r="AK34" s="45">
        <f t="shared" si="2"/>
        <v>17</v>
      </c>
      <c r="AL34" s="44"/>
      <c r="AM34" s="108"/>
      <c r="AN34" s="46">
        <f t="shared" si="3"/>
        <v>17</v>
      </c>
      <c r="AO34" s="45">
        <f t="shared" si="4"/>
        <v>34</v>
      </c>
      <c r="AP34" s="46">
        <f t="shared" si="5"/>
        <v>34</v>
      </c>
    </row>
    <row r="35" spans="1:42" s="1" customFormat="1" ht="13.95" customHeight="1" x14ac:dyDescent="0.4">
      <c r="A35" s="527" t="s">
        <v>50</v>
      </c>
      <c r="B35" s="530" t="s">
        <v>51</v>
      </c>
      <c r="C35" s="531"/>
      <c r="D35" s="350"/>
      <c r="E35" s="153">
        <f>SUM(H35,K35,N35)</f>
        <v>17</v>
      </c>
      <c r="F35" s="481">
        <f>SUM(E35:E38)</f>
        <v>340</v>
      </c>
      <c r="G35" s="154"/>
      <c r="H35" s="155">
        <v>10</v>
      </c>
      <c r="I35" s="156"/>
      <c r="J35" s="157"/>
      <c r="K35" s="155">
        <v>7</v>
      </c>
      <c r="L35" s="158"/>
      <c r="M35" s="154"/>
      <c r="N35" s="159"/>
      <c r="O35" s="156"/>
      <c r="P35" s="436" t="s">
        <v>93</v>
      </c>
      <c r="Q35" s="436"/>
      <c r="R35" s="436"/>
      <c r="S35" s="436"/>
      <c r="T35" s="436"/>
      <c r="U35" s="436"/>
      <c r="V35" s="436"/>
      <c r="W35" s="436"/>
      <c r="X35" s="437"/>
      <c r="Y35" s="115"/>
      <c r="Z35" s="389" t="s">
        <v>88</v>
      </c>
      <c r="AA35" s="389"/>
      <c r="AB35" s="389"/>
      <c r="AC35" s="389"/>
      <c r="AE35" s="34" t="str">
        <f t="shared" si="0"/>
        <v/>
      </c>
      <c r="AF35" s="60"/>
      <c r="AG35" s="100"/>
      <c r="AH35" s="35" t="str">
        <f t="shared" si="1"/>
        <v/>
      </c>
      <c r="AI35" s="60"/>
      <c r="AJ35" s="100"/>
      <c r="AK35" s="33"/>
      <c r="AL35" s="35"/>
      <c r="AM35" s="109"/>
      <c r="AN35" s="25"/>
      <c r="AO35" s="33"/>
      <c r="AP35" s="25"/>
    </row>
    <row r="36" spans="1:42" s="1" customFormat="1" ht="13.95" customHeight="1" x14ac:dyDescent="0.4">
      <c r="A36" s="528"/>
      <c r="B36" s="523" t="s">
        <v>52</v>
      </c>
      <c r="C36" s="524"/>
      <c r="D36" s="351">
        <v>221</v>
      </c>
      <c r="E36" s="160">
        <f t="shared" ref="E36:E38" si="39">SUM(H36,K36,N36)</f>
        <v>136</v>
      </c>
      <c r="F36" s="507"/>
      <c r="G36" s="161"/>
      <c r="H36" s="162">
        <v>68</v>
      </c>
      <c r="I36" s="163"/>
      <c r="J36" s="164"/>
      <c r="K36" s="162">
        <v>34</v>
      </c>
      <c r="L36" s="165"/>
      <c r="M36" s="161"/>
      <c r="N36" s="166">
        <v>34</v>
      </c>
      <c r="O36" s="163"/>
      <c r="P36" s="438" t="s">
        <v>101</v>
      </c>
      <c r="Q36" s="438"/>
      <c r="R36" s="438"/>
      <c r="S36" s="438"/>
      <c r="T36" s="438"/>
      <c r="U36" s="438"/>
      <c r="V36" s="438"/>
      <c r="W36" s="438"/>
      <c r="X36" s="439"/>
      <c r="Y36" s="115"/>
      <c r="Z36" s="431"/>
      <c r="AA36" s="431"/>
      <c r="AB36" s="431"/>
      <c r="AC36" s="431"/>
      <c r="AE36" s="13" t="str">
        <f t="shared" si="0"/>
        <v/>
      </c>
      <c r="AF36" s="58"/>
      <c r="AG36" s="101"/>
      <c r="AH36" s="12" t="str">
        <f t="shared" si="1"/>
        <v/>
      </c>
      <c r="AI36" s="58"/>
      <c r="AJ36" s="101"/>
      <c r="AK36" s="11"/>
      <c r="AL36" s="12"/>
      <c r="AM36" s="110"/>
      <c r="AN36" s="14"/>
      <c r="AO36" s="11"/>
      <c r="AP36" s="14"/>
    </row>
    <row r="37" spans="1:42" s="1" customFormat="1" ht="13.95" customHeight="1" x14ac:dyDescent="0.4">
      <c r="A37" s="528"/>
      <c r="B37" s="523" t="s">
        <v>53</v>
      </c>
      <c r="C37" s="524"/>
      <c r="D37" s="351" t="s">
        <v>78</v>
      </c>
      <c r="E37" s="160">
        <f t="shared" si="39"/>
        <v>68</v>
      </c>
      <c r="F37" s="507"/>
      <c r="G37" s="167"/>
      <c r="H37" s="168">
        <v>17</v>
      </c>
      <c r="I37" s="163"/>
      <c r="J37" s="169"/>
      <c r="K37" s="168">
        <v>34</v>
      </c>
      <c r="L37" s="165"/>
      <c r="M37" s="167"/>
      <c r="N37" s="170">
        <v>17</v>
      </c>
      <c r="O37" s="163"/>
      <c r="P37" s="438" t="s">
        <v>99</v>
      </c>
      <c r="Q37" s="438"/>
      <c r="R37" s="438"/>
      <c r="S37" s="438"/>
      <c r="T37" s="438"/>
      <c r="U37" s="438"/>
      <c r="V37" s="438"/>
      <c r="W37" s="438"/>
      <c r="X37" s="439"/>
      <c r="Y37" s="115"/>
      <c r="Z37" s="431"/>
      <c r="AA37" s="431"/>
      <c r="AB37" s="431"/>
      <c r="AC37" s="431"/>
      <c r="AE37" s="37" t="str">
        <f t="shared" si="0"/>
        <v/>
      </c>
      <c r="AF37" s="61"/>
      <c r="AG37" s="102"/>
      <c r="AH37" s="38" t="str">
        <f t="shared" si="1"/>
        <v/>
      </c>
      <c r="AI37" s="61"/>
      <c r="AJ37" s="102"/>
      <c r="AK37" s="36"/>
      <c r="AL37" s="38"/>
      <c r="AM37" s="111"/>
      <c r="AN37" s="26"/>
      <c r="AO37" s="36"/>
      <c r="AP37" s="26"/>
    </row>
    <row r="38" spans="1:42" s="1" customFormat="1" ht="13.95" customHeight="1" x14ac:dyDescent="0.4">
      <c r="A38" s="528"/>
      <c r="B38" s="525" t="s">
        <v>65</v>
      </c>
      <c r="C38" s="526"/>
      <c r="D38" s="352"/>
      <c r="E38" s="171">
        <f t="shared" si="39"/>
        <v>119</v>
      </c>
      <c r="F38" s="482"/>
      <c r="G38" s="172"/>
      <c r="H38" s="173">
        <v>17</v>
      </c>
      <c r="I38" s="174"/>
      <c r="J38" s="175"/>
      <c r="K38" s="173">
        <v>51</v>
      </c>
      <c r="L38" s="176"/>
      <c r="M38" s="172"/>
      <c r="N38" s="177">
        <v>51</v>
      </c>
      <c r="O38" s="174"/>
      <c r="P38" s="440" t="s">
        <v>100</v>
      </c>
      <c r="Q38" s="440"/>
      <c r="R38" s="440"/>
      <c r="S38" s="440"/>
      <c r="T38" s="440"/>
      <c r="U38" s="440"/>
      <c r="V38" s="440"/>
      <c r="W38" s="440"/>
      <c r="X38" s="441"/>
      <c r="Y38" s="115"/>
      <c r="Z38" s="432"/>
      <c r="AA38" s="432"/>
      <c r="AB38" s="432"/>
      <c r="AC38" s="432"/>
      <c r="AE38" s="40" t="str">
        <f t="shared" si="0"/>
        <v/>
      </c>
      <c r="AF38" s="62"/>
      <c r="AG38" s="103"/>
      <c r="AH38" s="41" t="str">
        <f t="shared" si="1"/>
        <v/>
      </c>
      <c r="AI38" s="62"/>
      <c r="AJ38" s="103"/>
      <c r="AK38" s="39"/>
      <c r="AL38" s="41"/>
      <c r="AM38" s="112"/>
      <c r="AN38" s="42"/>
      <c r="AO38" s="39"/>
      <c r="AP38" s="42"/>
    </row>
    <row r="39" spans="1:42" s="1" customFormat="1" ht="13.95" customHeight="1" x14ac:dyDescent="0.4">
      <c r="A39" s="529"/>
      <c r="B39" s="515" t="s">
        <v>46</v>
      </c>
      <c r="C39" s="517"/>
      <c r="D39" s="306"/>
      <c r="E39" s="521">
        <f>SUM(H39,K39,N39)</f>
        <v>340</v>
      </c>
      <c r="F39" s="522"/>
      <c r="G39" s="178"/>
      <c r="H39" s="179">
        <f t="shared" ref="H39:N39" si="40">SUM(H35:H38)</f>
        <v>112</v>
      </c>
      <c r="I39" s="180">
        <f>ABS(I40)</f>
        <v>112</v>
      </c>
      <c r="J39" s="181"/>
      <c r="K39" s="179">
        <f t="shared" si="40"/>
        <v>126</v>
      </c>
      <c r="L39" s="182">
        <f>ABS(L40)</f>
        <v>126</v>
      </c>
      <c r="M39" s="178"/>
      <c r="N39" s="179">
        <f t="shared" si="40"/>
        <v>102</v>
      </c>
      <c r="O39" s="183">
        <f>ABS(O40)</f>
        <v>102</v>
      </c>
      <c r="P39" s="353"/>
      <c r="Q39" s="354"/>
      <c r="R39" s="355"/>
      <c r="S39" s="377"/>
      <c r="T39" s="378"/>
      <c r="U39" s="373"/>
      <c r="V39" s="375"/>
      <c r="W39" s="376"/>
      <c r="X39" s="374"/>
      <c r="Y39" s="115"/>
      <c r="Z39" s="117"/>
      <c r="AA39" s="117"/>
      <c r="AB39" s="117"/>
      <c r="AC39" s="117"/>
      <c r="AE39" s="43">
        <f t="shared" si="0"/>
        <v>112</v>
      </c>
      <c r="AF39" s="63"/>
      <c r="AG39" s="98"/>
      <c r="AH39" s="44">
        <f t="shared" si="1"/>
        <v>126</v>
      </c>
      <c r="AI39" s="63"/>
      <c r="AJ39" s="98"/>
      <c r="AK39" s="45">
        <f t="shared" si="2"/>
        <v>102</v>
      </c>
      <c r="AL39" s="44"/>
      <c r="AM39" s="108"/>
      <c r="AN39" s="46" t="str">
        <f t="shared" ref="AN39:AP40" si="41">IF(P39=0,"",P39)</f>
        <v/>
      </c>
      <c r="AO39" s="45" t="str">
        <f t="shared" si="41"/>
        <v/>
      </c>
      <c r="AP39" s="46" t="str">
        <f t="shared" si="41"/>
        <v/>
      </c>
    </row>
    <row r="40" spans="1:42" s="1" customFormat="1" ht="13.95" customHeight="1" x14ac:dyDescent="0.4">
      <c r="A40" s="537" t="s">
        <v>74</v>
      </c>
      <c r="B40" s="538"/>
      <c r="C40" s="539"/>
      <c r="D40" s="306"/>
      <c r="E40" s="540">
        <f>E32+E33+E39</f>
        <v>3400</v>
      </c>
      <c r="F40" s="541">
        <f>F32+F34</f>
        <v>0</v>
      </c>
      <c r="G40" s="356">
        <f t="shared" ref="G40:T40" si="42">G32+G33</f>
        <v>561</v>
      </c>
      <c r="H40" s="318">
        <f t="shared" si="42"/>
        <v>449</v>
      </c>
      <c r="I40" s="319">
        <f t="shared" si="42"/>
        <v>-112</v>
      </c>
      <c r="J40" s="357">
        <f t="shared" si="42"/>
        <v>561</v>
      </c>
      <c r="K40" s="318">
        <f t="shared" si="42"/>
        <v>435</v>
      </c>
      <c r="L40" s="321">
        <f t="shared" si="42"/>
        <v>-126</v>
      </c>
      <c r="M40" s="356">
        <f t="shared" si="42"/>
        <v>561</v>
      </c>
      <c r="N40" s="318">
        <f t="shared" si="42"/>
        <v>459</v>
      </c>
      <c r="O40" s="319">
        <f t="shared" si="42"/>
        <v>-102</v>
      </c>
      <c r="P40" s="358">
        <f t="shared" si="42"/>
        <v>561</v>
      </c>
      <c r="Q40" s="359">
        <f t="shared" si="42"/>
        <v>578</v>
      </c>
      <c r="R40" s="360">
        <f t="shared" si="42"/>
        <v>578</v>
      </c>
      <c r="S40" s="361"/>
      <c r="T40" s="383">
        <f t="shared" si="42"/>
        <v>34</v>
      </c>
      <c r="U40" s="379"/>
      <c r="V40" s="380"/>
      <c r="W40" s="381"/>
      <c r="X40" s="382">
        <f t="shared" ref="X40" si="43">X32+X33</f>
        <v>340</v>
      </c>
      <c r="Y40" s="115"/>
      <c r="Z40" s="407" t="s">
        <v>89</v>
      </c>
      <c r="AA40" s="407"/>
      <c r="AB40" s="407"/>
      <c r="AC40" s="407"/>
      <c r="AE40" s="47">
        <f t="shared" si="0"/>
        <v>449</v>
      </c>
      <c r="AF40" s="64"/>
      <c r="AG40" s="99"/>
      <c r="AH40" s="48">
        <f t="shared" si="1"/>
        <v>435</v>
      </c>
      <c r="AI40" s="64"/>
      <c r="AJ40" s="99"/>
      <c r="AK40" s="49">
        <f t="shared" si="2"/>
        <v>459</v>
      </c>
      <c r="AL40" s="48"/>
      <c r="AM40" s="107"/>
      <c r="AN40" s="50">
        <f t="shared" si="41"/>
        <v>561</v>
      </c>
      <c r="AO40" s="49">
        <f t="shared" si="41"/>
        <v>578</v>
      </c>
      <c r="AP40" s="50">
        <f t="shared" si="41"/>
        <v>578</v>
      </c>
    </row>
    <row r="41" spans="1:42" s="1" customFormat="1" ht="13.95" customHeight="1" x14ac:dyDescent="0.4">
      <c r="A41" s="515" t="s">
        <v>80</v>
      </c>
      <c r="B41" s="516"/>
      <c r="C41" s="516"/>
      <c r="D41" s="516"/>
      <c r="E41" s="516"/>
      <c r="F41" s="517"/>
      <c r="G41" s="511">
        <f>AE41</f>
        <v>8</v>
      </c>
      <c r="H41" s="512"/>
      <c r="I41" s="513"/>
      <c r="J41" s="512">
        <f>AH41</f>
        <v>7</v>
      </c>
      <c r="K41" s="512"/>
      <c r="L41" s="514"/>
      <c r="M41" s="511">
        <f>AK41</f>
        <v>7</v>
      </c>
      <c r="N41" s="512"/>
      <c r="O41" s="513"/>
      <c r="P41" s="370">
        <f>AN41</f>
        <v>7</v>
      </c>
      <c r="Q41" s="371">
        <f>COUNT(Q6:Q12,Q18:Q20)</f>
        <v>8</v>
      </c>
      <c r="R41" s="372">
        <f>COUNT(R6:R12,R18:R20)</f>
        <v>8</v>
      </c>
      <c r="S41" s="433" t="str">
        <f>E1&amp;"_입학생_3개년교육과정편성표("&amp;A2&amp;")"</f>
        <v>2019_입학생_3개년교육과정편성표(충청남도중학교)</v>
      </c>
      <c r="T41" s="434"/>
      <c r="U41" s="434"/>
      <c r="V41" s="434"/>
      <c r="W41" s="434"/>
      <c r="X41" s="435"/>
      <c r="Y41" s="115"/>
      <c r="Z41" s="407" t="s">
        <v>90</v>
      </c>
      <c r="AA41" s="407"/>
      <c r="AB41" s="407"/>
      <c r="AC41" s="407"/>
      <c r="AE41" s="51">
        <f>COUNT(AE6:AE13,AE18:AE20)</f>
        <v>8</v>
      </c>
      <c r="AF41" s="65"/>
      <c r="AG41" s="104"/>
      <c r="AH41" s="52">
        <f>COUNT(AH6:AH13,AH18:AH20)</f>
        <v>7</v>
      </c>
      <c r="AI41" s="65"/>
      <c r="AJ41" s="104"/>
      <c r="AK41" s="53">
        <f>COUNT(AK6:AK13,AK18:AK20)</f>
        <v>7</v>
      </c>
      <c r="AL41" s="52"/>
      <c r="AM41" s="113"/>
      <c r="AN41" s="54">
        <f>COUNT(AN6:AN13,AN18:AN20)</f>
        <v>7</v>
      </c>
      <c r="AO41" s="53">
        <f>COUNT(AO6:AO13,AO18:AO20)</f>
        <v>8</v>
      </c>
      <c r="AP41" s="54">
        <f>COUNT(AP6:AP13,AP18:AP20)</f>
        <v>8</v>
      </c>
    </row>
    <row r="42" spans="1:42" ht="13.2" x14ac:dyDescent="0.4">
      <c r="Z42" s="114"/>
      <c r="AA42" s="114"/>
      <c r="AB42" s="114"/>
      <c r="AC42" s="114"/>
    </row>
    <row r="43" spans="1:42" ht="14.1" hidden="1" customHeight="1" x14ac:dyDescent="0.4"/>
  </sheetData>
  <sheetProtection password="E510" sheet="1" objects="1" scenarios="1" selectLockedCells="1"/>
  <mergeCells count="130">
    <mergeCell ref="B31:C31"/>
    <mergeCell ref="B39:C39"/>
    <mergeCell ref="E39:F39"/>
    <mergeCell ref="A32:C32"/>
    <mergeCell ref="E32:F32"/>
    <mergeCell ref="A6:A25"/>
    <mergeCell ref="B26:C26"/>
    <mergeCell ref="D26:D30"/>
    <mergeCell ref="B27:B28"/>
    <mergeCell ref="B29:C29"/>
    <mergeCell ref="B30:C30"/>
    <mergeCell ref="F7:F9"/>
    <mergeCell ref="B18:C18"/>
    <mergeCell ref="E18:F18"/>
    <mergeCell ref="B19:B24"/>
    <mergeCell ref="B14:C14"/>
    <mergeCell ref="B16:B17"/>
    <mergeCell ref="G41:I41"/>
    <mergeCell ref="J41:L41"/>
    <mergeCell ref="M41:O41"/>
    <mergeCell ref="A41:F41"/>
    <mergeCell ref="D16:D17"/>
    <mergeCell ref="F16:F17"/>
    <mergeCell ref="F26:F30"/>
    <mergeCell ref="E25:F25"/>
    <mergeCell ref="E33:F33"/>
    <mergeCell ref="E31:F31"/>
    <mergeCell ref="D19:D24"/>
    <mergeCell ref="F19:F24"/>
    <mergeCell ref="B25:C25"/>
    <mergeCell ref="B37:C37"/>
    <mergeCell ref="B38:C38"/>
    <mergeCell ref="A35:A39"/>
    <mergeCell ref="B35:C35"/>
    <mergeCell ref="F35:F38"/>
    <mergeCell ref="A26:A31"/>
    <mergeCell ref="E34:F34"/>
    <mergeCell ref="A33:B34"/>
    <mergeCell ref="A40:C40"/>
    <mergeCell ref="E40:F40"/>
    <mergeCell ref="B36:C36"/>
    <mergeCell ref="E1:F1"/>
    <mergeCell ref="Q2:R2"/>
    <mergeCell ref="G4:I4"/>
    <mergeCell ref="M4:O4"/>
    <mergeCell ref="F14:F15"/>
    <mergeCell ref="X3:X5"/>
    <mergeCell ref="A3:C5"/>
    <mergeCell ref="D3:D5"/>
    <mergeCell ref="E3:F5"/>
    <mergeCell ref="B6:C6"/>
    <mergeCell ref="E6:F6"/>
    <mergeCell ref="D7:D9"/>
    <mergeCell ref="B10:C10"/>
    <mergeCell ref="E10:F10"/>
    <mergeCell ref="B11:B13"/>
    <mergeCell ref="D11:D13"/>
    <mergeCell ref="F11:F13"/>
    <mergeCell ref="B7:B9"/>
    <mergeCell ref="AG7:AG9"/>
    <mergeCell ref="AG14:AG15"/>
    <mergeCell ref="J4:L4"/>
    <mergeCell ref="Z1:AC1"/>
    <mergeCell ref="Z5:AC5"/>
    <mergeCell ref="Z8:AC8"/>
    <mergeCell ref="Z14:AC14"/>
    <mergeCell ref="Z16:AC17"/>
    <mergeCell ref="Z2:AC2"/>
    <mergeCell ref="W3:W5"/>
    <mergeCell ref="T19:T24"/>
    <mergeCell ref="A2:C2"/>
    <mergeCell ref="V3:V5"/>
    <mergeCell ref="U3:U5"/>
    <mergeCell ref="U7:U9"/>
    <mergeCell ref="U11:U13"/>
    <mergeCell ref="T3:T5"/>
    <mergeCell ref="E2:F2"/>
    <mergeCell ref="G2:L2"/>
    <mergeCell ref="M2:P2"/>
    <mergeCell ref="G3:L3"/>
    <mergeCell ref="M3:P3"/>
    <mergeCell ref="Q3:R3"/>
    <mergeCell ref="W19:W24"/>
    <mergeCell ref="S3:S5"/>
    <mergeCell ref="Z41:AC41"/>
    <mergeCell ref="Z34:AC34"/>
    <mergeCell ref="Z33:AC33"/>
    <mergeCell ref="Z19:AC24"/>
    <mergeCell ref="Z40:AC40"/>
    <mergeCell ref="Z31:AC31"/>
    <mergeCell ref="Z15:AC15"/>
    <mergeCell ref="Z35:AC38"/>
    <mergeCell ref="S41:X41"/>
    <mergeCell ref="P35:X35"/>
    <mergeCell ref="P36:X36"/>
    <mergeCell ref="P37:X37"/>
    <mergeCell ref="P38:X38"/>
    <mergeCell ref="U16:U17"/>
    <mergeCell ref="U19:U24"/>
    <mergeCell ref="U26:U30"/>
    <mergeCell ref="S19:S24"/>
    <mergeCell ref="S26:S30"/>
    <mergeCell ref="W26:W30"/>
    <mergeCell ref="X19:X24"/>
    <mergeCell ref="X26:X30"/>
    <mergeCell ref="T26:T30"/>
    <mergeCell ref="AO3:AP3"/>
    <mergeCell ref="Z26:AC30"/>
    <mergeCell ref="AK4:AM4"/>
    <mergeCell ref="AJ7:AJ9"/>
    <mergeCell ref="AM7:AM9"/>
    <mergeCell ref="AM14:AM15"/>
    <mergeCell ref="AM16:AM17"/>
    <mergeCell ref="AM19:AM24"/>
    <mergeCell ref="AM26:AM30"/>
    <mergeCell ref="Z25:AC25"/>
    <mergeCell ref="AJ14:AJ15"/>
    <mergeCell ref="AJ16:AJ17"/>
    <mergeCell ref="AJ19:AJ24"/>
    <mergeCell ref="AJ26:AJ30"/>
    <mergeCell ref="AG11:AG13"/>
    <mergeCell ref="AJ11:AJ13"/>
    <mergeCell ref="AG26:AG30"/>
    <mergeCell ref="AE4:AG4"/>
    <mergeCell ref="AK3:AN3"/>
    <mergeCell ref="AM11:AM13"/>
    <mergeCell ref="AG16:AG17"/>
    <mergeCell ref="AG19:AG24"/>
    <mergeCell ref="AE3:AH3"/>
    <mergeCell ref="AH4:AJ4"/>
  </mergeCells>
  <phoneticPr fontId="1" type="noConversion"/>
  <conditionalFormatting sqref="J5:L5">
    <cfRule type="expression" dxfId="81" priority="196">
      <formula>$L$25&gt;0</formula>
    </cfRule>
  </conditionalFormatting>
  <conditionalFormatting sqref="G5:I5">
    <cfRule type="expression" dxfId="80" priority="195">
      <formula>$I$25&gt;0</formula>
    </cfRule>
  </conditionalFormatting>
  <conditionalFormatting sqref="P5">
    <cfRule type="expression" dxfId="79" priority="197">
      <formula>#REF!&gt;0</formula>
    </cfRule>
  </conditionalFormatting>
  <conditionalFormatting sqref="M5:O5">
    <cfRule type="expression" dxfId="78" priority="192">
      <formula>$I$25&gt;0</formula>
    </cfRule>
  </conditionalFormatting>
  <conditionalFormatting sqref="G41:R41">
    <cfRule type="cellIs" dxfId="77" priority="191" operator="greaterThan">
      <formula>8</formula>
    </cfRule>
  </conditionalFormatting>
  <conditionalFormatting sqref="H5 K5 N5">
    <cfRule type="cellIs" dxfId="76" priority="187" operator="equal">
      <formula>"자유"</formula>
    </cfRule>
  </conditionalFormatting>
  <conditionalFormatting sqref="S6:S12 S14:S34">
    <cfRule type="cellIs" dxfId="75" priority="188" operator="equal">
      <formula>"▽"</formula>
    </cfRule>
    <cfRule type="cellIs" dxfId="74" priority="189" operator="equal">
      <formula>"△"</formula>
    </cfRule>
    <cfRule type="cellIs" dxfId="73" priority="190" operator="equal">
      <formula>"○"</formula>
    </cfRule>
  </conditionalFormatting>
  <conditionalFormatting sqref="G31 J31 M31 P31:R31">
    <cfRule type="expression" dxfId="72" priority="168" stopIfTrue="1">
      <formula>$W$26&lt;306</formula>
    </cfRule>
    <cfRule type="cellIs" priority="15" stopIfTrue="1" operator="equal">
      <formula>0</formula>
    </cfRule>
  </conditionalFormatting>
  <conditionalFormatting sqref="G40 J40 M40 P40:R40">
    <cfRule type="expression" dxfId="71" priority="166" stopIfTrue="1">
      <formula>$E$40&lt;$D$32</formula>
    </cfRule>
    <cfRule type="cellIs" priority="23" stopIfTrue="1" operator="equal">
      <formula>0</formula>
    </cfRule>
  </conditionalFormatting>
  <conditionalFormatting sqref="AA4:AB4">
    <cfRule type="expression" dxfId="70" priority="164" stopIfTrue="1">
      <formula>OR($AC$4="00",$AC$4="01",$AC$4="02",$AC$4="0전체",$AC$4="10",$AC$4="20",$AC$4="22",$AC$4="2전체")</formula>
    </cfRule>
  </conditionalFormatting>
  <conditionalFormatting sqref="K5">
    <cfRule type="expression" dxfId="69" priority="163">
      <formula>$I$25&gt;0</formula>
    </cfRule>
  </conditionalFormatting>
  <conditionalFormatting sqref="K5">
    <cfRule type="expression" dxfId="68" priority="162">
      <formula>$I$25&gt;0</formula>
    </cfRule>
  </conditionalFormatting>
  <conditionalFormatting sqref="N5">
    <cfRule type="expression" dxfId="67" priority="161">
      <formula>$L$25&gt;0</formula>
    </cfRule>
  </conditionalFormatting>
  <conditionalFormatting sqref="N5">
    <cfRule type="expression" dxfId="66" priority="160">
      <formula>$I$25&gt;0</formula>
    </cfRule>
  </conditionalFormatting>
  <conditionalFormatting sqref="N5">
    <cfRule type="expression" dxfId="65" priority="159">
      <formula>$I$25&gt;0</formula>
    </cfRule>
  </conditionalFormatting>
  <conditionalFormatting sqref="T31">
    <cfRule type="cellIs" dxfId="64" priority="156" operator="equal">
      <formula>"▽"</formula>
    </cfRule>
    <cfRule type="cellIs" dxfId="63" priority="157" operator="equal">
      <formula>"△"</formula>
    </cfRule>
    <cfRule type="cellIs" dxfId="62" priority="158" operator="equal">
      <formula>"○"</formula>
    </cfRule>
  </conditionalFormatting>
  <conditionalFormatting sqref="T32">
    <cfRule type="cellIs" dxfId="61" priority="153" operator="equal">
      <formula>"▽"</formula>
    </cfRule>
    <cfRule type="cellIs" dxfId="60" priority="154" operator="equal">
      <formula>"△"</formula>
    </cfRule>
    <cfRule type="cellIs" dxfId="59" priority="155" operator="equal">
      <formula>"○"</formula>
    </cfRule>
  </conditionalFormatting>
  <conditionalFormatting sqref="K39">
    <cfRule type="cellIs" dxfId="58" priority="149" stopIfTrue="1" operator="notEqual">
      <formula>$L$39</formula>
    </cfRule>
  </conditionalFormatting>
  <conditionalFormatting sqref="H39">
    <cfRule type="cellIs" dxfId="57" priority="148" stopIfTrue="1" operator="notEqual">
      <formula>$I$39</formula>
    </cfRule>
  </conditionalFormatting>
  <conditionalFormatting sqref="N39">
    <cfRule type="cellIs" dxfId="56" priority="147" stopIfTrue="1" operator="notEqual">
      <formula>$O$39</formula>
    </cfRule>
  </conditionalFormatting>
  <conditionalFormatting sqref="G28 J28 M28 P28:R28">
    <cfRule type="expression" dxfId="55" priority="143">
      <formula>$Y$28&gt;68</formula>
    </cfRule>
  </conditionalFormatting>
  <conditionalFormatting sqref="O26:O30">
    <cfRule type="expression" dxfId="54" priority="116">
      <formula>ABS($AM$26)&gt;51</formula>
    </cfRule>
  </conditionalFormatting>
  <conditionalFormatting sqref="G26 J26">
    <cfRule type="expression" dxfId="53" priority="115" stopIfTrue="1">
      <formula>SUM($G$26,$J$26)&lt;$Y$26</formula>
    </cfRule>
    <cfRule type="cellIs" priority="22" stopIfTrue="1" operator="equal">
      <formula>0</formula>
    </cfRule>
  </conditionalFormatting>
  <conditionalFormatting sqref="M26 P26">
    <cfRule type="expression" dxfId="52" priority="114" stopIfTrue="1">
      <formula>SUM($M$26,$P$26)&lt;$Y$26</formula>
    </cfRule>
    <cfRule type="cellIs" priority="14" stopIfTrue="1" operator="equal">
      <formula>0</formula>
    </cfRule>
  </conditionalFormatting>
  <conditionalFormatting sqref="Q26:R26">
    <cfRule type="expression" dxfId="51" priority="113" stopIfTrue="1">
      <formula>SUM($Q$26,$R$26)&lt;$Y$26</formula>
    </cfRule>
    <cfRule type="cellIs" priority="10" stopIfTrue="1" operator="equal">
      <formula>0</formula>
    </cfRule>
  </conditionalFormatting>
  <conditionalFormatting sqref="Z4">
    <cfRule type="cellIs" dxfId="50" priority="112" operator="equal">
      <formula>"충청남도"</formula>
    </cfRule>
  </conditionalFormatting>
  <conditionalFormatting sqref="G27 J27">
    <cfRule type="expression" dxfId="49" priority="111" stopIfTrue="1">
      <formula>SUM($G$27,$J$27)&lt;$Y$27</formula>
    </cfRule>
    <cfRule type="cellIs" priority="18" stopIfTrue="1" operator="equal">
      <formula>0</formula>
    </cfRule>
  </conditionalFormatting>
  <conditionalFormatting sqref="G29 J29">
    <cfRule type="expression" dxfId="48" priority="110" stopIfTrue="1">
      <formula>SUM($G$29,$J$29)&lt;$Y$29</formula>
    </cfRule>
    <cfRule type="cellIs" priority="17" stopIfTrue="1" operator="equal">
      <formula>0</formula>
    </cfRule>
  </conditionalFormatting>
  <conditionalFormatting sqref="G30 J30">
    <cfRule type="expression" dxfId="47" priority="109" stopIfTrue="1">
      <formula>SUM($G$30,$J$30)&lt;$Y$30</formula>
    </cfRule>
    <cfRule type="cellIs" priority="16" stopIfTrue="1" operator="equal">
      <formula>0</formula>
    </cfRule>
  </conditionalFormatting>
  <conditionalFormatting sqref="M27 P27">
    <cfRule type="expression" dxfId="46" priority="108" stopIfTrue="1">
      <formula>SUM($M$27,$P$27)&lt;$Y$27</formula>
    </cfRule>
    <cfRule type="cellIs" priority="13" stopIfTrue="1" operator="equal">
      <formula>0</formula>
    </cfRule>
  </conditionalFormatting>
  <conditionalFormatting sqref="M29 P29">
    <cfRule type="expression" dxfId="45" priority="107" stopIfTrue="1">
      <formula>SUM($M$29,$P$29)&lt;$Y$29</formula>
    </cfRule>
    <cfRule type="cellIs" priority="12" stopIfTrue="1" operator="equal">
      <formula>0</formula>
    </cfRule>
  </conditionalFormatting>
  <conditionalFormatting sqref="M30 P30">
    <cfRule type="expression" dxfId="44" priority="106" stopIfTrue="1">
      <formula>SUM($M$30,$P$30)&lt;$Y$30</formula>
    </cfRule>
    <cfRule type="cellIs" priority="11" stopIfTrue="1" operator="equal">
      <formula>0</formula>
    </cfRule>
  </conditionalFormatting>
  <conditionalFormatting sqref="Q27:R27">
    <cfRule type="expression" dxfId="43" priority="105" stopIfTrue="1">
      <formula>SUM($Q$27,$R$27)&lt;$Y$27</formula>
    </cfRule>
    <cfRule type="cellIs" priority="9" stopIfTrue="1" operator="equal">
      <formula>0</formula>
    </cfRule>
  </conditionalFormatting>
  <conditionalFormatting sqref="Q29:R29">
    <cfRule type="expression" dxfId="42" priority="104" stopIfTrue="1">
      <formula>SUM($Q$29,$R$29)&lt;$Y$29</formula>
    </cfRule>
    <cfRule type="cellIs" priority="8" stopIfTrue="1" operator="equal">
      <formula>0</formula>
    </cfRule>
  </conditionalFormatting>
  <conditionalFormatting sqref="Q30:R30">
    <cfRule type="expression" dxfId="41" priority="103" stopIfTrue="1">
      <formula>SUM($Q$30,$R$30)&lt;$Y$30</formula>
    </cfRule>
    <cfRule type="cellIs" priority="7" stopIfTrue="1" operator="equal">
      <formula>0</formula>
    </cfRule>
  </conditionalFormatting>
  <conditionalFormatting sqref="E34:F34">
    <cfRule type="cellIs" dxfId="40" priority="102" stopIfTrue="1" operator="lessThan">
      <formula>$D$34</formula>
    </cfRule>
    <cfRule type="cellIs" priority="25" stopIfTrue="1" operator="equal">
      <formula>0</formula>
    </cfRule>
  </conditionalFormatting>
  <conditionalFormatting sqref="F19:F24 W19:W24">
    <cfRule type="expression" dxfId="39" priority="101" stopIfTrue="1">
      <formula>OR($F$19&lt;($D$19-$U$19), $F$19&gt;($D$19+$U$19))</formula>
    </cfRule>
    <cfRule type="cellIs" priority="37" stopIfTrue="1" operator="equal">
      <formula>0</formula>
    </cfRule>
  </conditionalFormatting>
  <conditionalFormatting sqref="E6:F6">
    <cfRule type="expression" dxfId="38" priority="99" stopIfTrue="1">
      <formula>OR($E$6&lt;($D$6-$U$6), $E$6&gt;($D$6+$U$6))</formula>
    </cfRule>
    <cfRule type="cellIs" priority="33" stopIfTrue="1" operator="equal">
      <formula>0</formula>
    </cfRule>
  </conditionalFormatting>
  <conditionalFormatting sqref="T25">
    <cfRule type="cellIs" dxfId="37" priority="96" operator="equal">
      <formula>"▽"</formula>
    </cfRule>
    <cfRule type="cellIs" dxfId="36" priority="97" operator="equal">
      <formula>"△"</formula>
    </cfRule>
    <cfRule type="cellIs" dxfId="35" priority="98" operator="equal">
      <formula>"○"</formula>
    </cfRule>
  </conditionalFormatting>
  <conditionalFormatting sqref="F7:F9">
    <cfRule type="expression" dxfId="34" priority="94" stopIfTrue="1">
      <formula>OR($F$7&lt;($D$7-$U$7), $F$7&gt;($D$7+$U$7))</formula>
    </cfRule>
    <cfRule type="cellIs" priority="32" stopIfTrue="1" operator="equal">
      <formula>0</formula>
    </cfRule>
  </conditionalFormatting>
  <conditionalFormatting sqref="E10:F10">
    <cfRule type="expression" dxfId="33" priority="93" stopIfTrue="1">
      <formula>OR($E$10&lt;($D$10-$U$10), $E$10&gt;($D$10+$U$10))</formula>
    </cfRule>
    <cfRule type="cellIs" priority="31" stopIfTrue="1" operator="equal">
      <formula>0</formula>
    </cfRule>
  </conditionalFormatting>
  <conditionalFormatting sqref="F14:F15">
    <cfRule type="expression" dxfId="32" priority="90" stopIfTrue="1">
      <formula>OR($W$14&lt;$D$14, ($W$14+$W$15)&gt;($D$14+$U$14))</formula>
    </cfRule>
    <cfRule type="cellIs" priority="29" stopIfTrue="1" operator="equal">
      <formula>0</formula>
    </cfRule>
  </conditionalFormatting>
  <conditionalFormatting sqref="F16:F17">
    <cfRule type="expression" dxfId="31" priority="89" stopIfTrue="1">
      <formula>OR(SUM($W$16:$W$17)&lt;$D$16, SUM($W$16:$W$17)&gt;($D$16+$U$16))</formula>
    </cfRule>
    <cfRule type="cellIs" priority="28" stopIfTrue="1" operator="equal">
      <formula>0</formula>
    </cfRule>
  </conditionalFormatting>
  <conditionalFormatting sqref="E18:F18">
    <cfRule type="expression" dxfId="30" priority="88" stopIfTrue="1">
      <formula>OR($E$18&lt;($D$18-$U$18), $E$18&gt;($D$18+$U$18))</formula>
    </cfRule>
    <cfRule type="cellIs" priority="27" stopIfTrue="1" operator="equal">
      <formula>0</formula>
    </cfRule>
  </conditionalFormatting>
  <conditionalFormatting sqref="F26:F30">
    <cfRule type="expression" dxfId="29" priority="87" stopIfTrue="1">
      <formula>$W$26&lt;$D$26</formula>
    </cfRule>
    <cfRule type="cellIs" priority="26" stopIfTrue="1" operator="equal">
      <formula>0</formula>
    </cfRule>
  </conditionalFormatting>
  <conditionalFormatting sqref="W26:W30">
    <cfRule type="cellIs" dxfId="28" priority="86" stopIfTrue="1" operator="lessThan">
      <formula>$D$26</formula>
    </cfRule>
    <cfRule type="cellIs" priority="36" stopIfTrue="1" operator="equal">
      <formula>0</formula>
    </cfRule>
  </conditionalFormatting>
  <conditionalFormatting sqref="W18">
    <cfRule type="expression" dxfId="27" priority="84" stopIfTrue="1">
      <formula>OR($W$18&lt;272, $W$18&gt;408)</formula>
    </cfRule>
    <cfRule type="cellIs" priority="38" stopIfTrue="1" operator="equal">
      <formula>0</formula>
    </cfRule>
  </conditionalFormatting>
  <conditionalFormatting sqref="W10">
    <cfRule type="expression" dxfId="26" priority="83" stopIfTrue="1">
      <formula>OR($W$10&lt;300, $W$10&gt;448)</formula>
    </cfRule>
    <cfRule type="cellIs" priority="43" stopIfTrue="1" operator="equal">
      <formula>0</formula>
    </cfRule>
  </conditionalFormatting>
  <conditionalFormatting sqref="W6">
    <cfRule type="expression" dxfId="25" priority="82" stopIfTrue="1">
      <formula>OR($W$6&lt;354, $W$6&gt;530)</formula>
    </cfRule>
    <cfRule type="cellIs" priority="45" stopIfTrue="1" operator="equal">
      <formula>0</formula>
    </cfRule>
  </conditionalFormatting>
  <conditionalFormatting sqref="W7:W9">
    <cfRule type="expression" dxfId="24" priority="81" stopIfTrue="1">
      <formula>OR(SUM($W$7:$W$9)&lt;408, SUM($W$7:$W$9)&gt;612)</formula>
    </cfRule>
    <cfRule type="cellIs" priority="44" stopIfTrue="1" operator="equal">
      <formula>0</formula>
    </cfRule>
  </conditionalFormatting>
  <conditionalFormatting sqref="W11:W13">
    <cfRule type="expression" dxfId="23" priority="80" stopIfTrue="1">
      <formula>OR(SUM($W$11:$W$13)&lt;544, SUM($W$11:$W$13)&gt;816)</formula>
    </cfRule>
    <cfRule type="cellIs" priority="42" stopIfTrue="1" operator="equal">
      <formula>0</formula>
    </cfRule>
  </conditionalFormatting>
  <conditionalFormatting sqref="W14">
    <cfRule type="expression" dxfId="22" priority="79" stopIfTrue="1">
      <formula>OR($W$14&lt;$D$14, SUM($W$14:$W$15)&gt;326)</formula>
    </cfRule>
    <cfRule type="cellIs" priority="41" stopIfTrue="1" operator="equal">
      <formula>0</formula>
    </cfRule>
  </conditionalFormatting>
  <conditionalFormatting sqref="W16:W17">
    <cfRule type="expression" dxfId="21" priority="78" stopIfTrue="1">
      <formula>OR(SUM($W$16:$W$17)&lt;$D$16, SUM($W$16:$W$17)&gt;326)</formula>
    </cfRule>
    <cfRule type="cellIs" priority="39" stopIfTrue="1" operator="equal">
      <formula>0</formula>
    </cfRule>
  </conditionalFormatting>
  <conditionalFormatting sqref="W34">
    <cfRule type="cellIs" dxfId="20" priority="77" stopIfTrue="1" operator="lessThan">
      <formula>$D$34</formula>
    </cfRule>
    <cfRule type="cellIs" priority="35" stopIfTrue="1" operator="equal">
      <formula>0</formula>
    </cfRule>
  </conditionalFormatting>
  <conditionalFormatting sqref="F35:F38">
    <cfRule type="cellIs" dxfId="19" priority="24" stopIfTrue="1" operator="lessThan">
      <formula>$D$36</formula>
    </cfRule>
    <cfRule type="cellIs" priority="2" stopIfTrue="1" operator="equal">
      <formula>0</formula>
    </cfRule>
    <cfRule type="cellIs" dxfId="18" priority="76" stopIfTrue="1" operator="notEqual">
      <formula>$X$40</formula>
    </cfRule>
  </conditionalFormatting>
  <conditionalFormatting sqref="S13">
    <cfRule type="cellIs" dxfId="17" priority="73" operator="equal">
      <formula>"▽"</formula>
    </cfRule>
    <cfRule type="cellIs" dxfId="16" priority="74" operator="equal">
      <formula>"△"</formula>
    </cfRule>
    <cfRule type="cellIs" dxfId="15" priority="75" operator="equal">
      <formula>"○"</formula>
    </cfRule>
  </conditionalFormatting>
  <conditionalFormatting sqref="F11:F13">
    <cfRule type="expression" dxfId="14" priority="67" stopIfTrue="1">
      <formula>OR($F$11&lt;($D$11-$U$11), $F$11&gt;($D$11+$U$11))</formula>
    </cfRule>
    <cfRule type="cellIs" priority="30" stopIfTrue="1" operator="equal">
      <formula>0</formula>
    </cfRule>
  </conditionalFormatting>
  <conditionalFormatting sqref="I31 L31">
    <cfRule type="expression" dxfId="13" priority="66">
      <formula>ABS($AG$26+$AJ$26)&gt;85</formula>
    </cfRule>
  </conditionalFormatting>
  <conditionalFormatting sqref="U10">
    <cfRule type="expression" dxfId="12" priority="55">
      <formula>$U$10&lt;ABS($X$10)</formula>
    </cfRule>
  </conditionalFormatting>
  <conditionalFormatting sqref="X10">
    <cfRule type="expression" dxfId="11" priority="54">
      <formula>$U$10&lt;ABS($X$10)</formula>
    </cfRule>
  </conditionalFormatting>
  <conditionalFormatting sqref="U6 X6">
    <cfRule type="expression" dxfId="10" priority="53">
      <formula>$U$6&lt;ABS($X$6)</formula>
    </cfRule>
  </conditionalFormatting>
  <conditionalFormatting sqref="V34">
    <cfRule type="cellIs" dxfId="9" priority="52" stopIfTrue="1" operator="notEqual">
      <formula>6</formula>
    </cfRule>
    <cfRule type="cellIs" priority="34" stopIfTrue="1" operator="equal">
      <formula>0</formula>
    </cfRule>
  </conditionalFormatting>
  <conditionalFormatting sqref="L40">
    <cfRule type="expression" dxfId="8" priority="51" stopIfTrue="1">
      <formula>$L$39&lt;&gt;$K$39</formula>
    </cfRule>
    <cfRule type="cellIs" priority="20" stopIfTrue="1" operator="equal">
      <formula>0</formula>
    </cfRule>
  </conditionalFormatting>
  <conditionalFormatting sqref="I40">
    <cfRule type="expression" dxfId="7" priority="50" stopIfTrue="1">
      <formula>$I$39&lt;&gt;$H$39</formula>
    </cfRule>
    <cfRule type="cellIs" priority="21" stopIfTrue="1" operator="equal">
      <formula>0</formula>
    </cfRule>
  </conditionalFormatting>
  <conditionalFormatting sqref="O40">
    <cfRule type="expression" dxfId="6" priority="49" stopIfTrue="1">
      <formula>$O$39&lt;&gt;$N$39</formula>
    </cfRule>
    <cfRule type="cellIs" priority="19" stopIfTrue="1" operator="equal">
      <formula>0</formula>
    </cfRule>
  </conditionalFormatting>
  <conditionalFormatting sqref="L26:L30">
    <cfRule type="expression" dxfId="5" priority="48">
      <formula>ABS($AJ$26)&gt;51</formula>
    </cfRule>
  </conditionalFormatting>
  <conditionalFormatting sqref="I26:I30">
    <cfRule type="expression" dxfId="4" priority="47">
      <formula>ABS($AG$26)&gt;51</formula>
    </cfRule>
  </conditionalFormatting>
  <conditionalFormatting sqref="V14">
    <cfRule type="cellIs" dxfId="3" priority="46" stopIfTrue="1" operator="notEqual">
      <formula>6</formula>
    </cfRule>
    <cfRule type="cellIs" priority="40" stopIfTrue="1" operator="equal">
      <formula>0</formula>
    </cfRule>
  </conditionalFormatting>
  <conditionalFormatting sqref="X40">
    <cfRule type="cellIs" dxfId="2" priority="4" stopIfTrue="1" operator="lessThan">
      <formula>$D$36</formula>
    </cfRule>
    <cfRule type="cellIs" priority="1" stopIfTrue="1" operator="equal">
      <formula>0</formula>
    </cfRule>
    <cfRule type="cellIs" dxfId="1" priority="5" stopIfTrue="1" operator="notEqual">
      <formula>$F$35</formula>
    </cfRule>
  </conditionalFormatting>
  <conditionalFormatting sqref="Z5:AC5">
    <cfRule type="cellIs" dxfId="0" priority="3" stopIfTrue="1" operator="equal">
      <formula>"자유학기와 연계학기가 중복되었습니다."</formula>
    </cfRule>
  </conditionalFormatting>
  <dataValidations count="5">
    <dataValidation type="list" allowBlank="1" showInputMessage="1" showErrorMessage="1" sqref="AA4">
      <formula1>"1학년 1학기,1학년 2학기,1학년 전체,2학년 1학기"</formula1>
    </dataValidation>
    <dataValidation type="whole" operator="greaterThanOrEqual" allowBlank="1" showErrorMessage="1" sqref="H35:H38 G26:H30 G33:H33 G6:H24">
      <formula1>0</formula1>
    </dataValidation>
    <dataValidation type="whole" operator="greaterThanOrEqual" allowBlank="1" sqref="J26:K30 J33:K33 K35:K38 M26:N30 M33:N33 N35:N38 P33:R33 P26:R30 J6:K24 M6:N24 P6:R24">
      <formula1>0</formula1>
    </dataValidation>
    <dataValidation type="list" allowBlank="1" prompt="지역 선택" sqref="Z4">
      <formula1>"충청남도,기타지역"</formula1>
    </dataValidation>
    <dataValidation type="list" allowBlank="1" showInputMessage="1" showErrorMessage="1" sqref="AB4">
      <formula1>"비실시,2학년 1학기"</formula1>
    </dataValidation>
  </dataValidations>
  <printOptions horizontalCentered="1" verticalCentered="1"/>
  <pageMargins left="0.19685039370078741" right="0.19685039370078741" top="0.19685039370078741" bottom="0.19685039370078741" header="0.19685039370078741" footer="0.19685039370078741"/>
  <pageSetup paperSize="9" orientation="landscape" r:id="rId1"/>
  <ignoredErrors>
    <ignoredError sqref="W19 Q41:R41 T19" formulaRange="1"/>
    <ignoredError sqref="I25 L25 O25 Y28 W32:X32 T33 T10" 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73" r:id="rId4" name="Button 9">
              <controlPr defaultSize="0" print="0" autoFill="0" autoPict="0" macro="[0]!도움말편성지침">
                <anchor moveWithCells="1" sizeWithCells="1">
                  <from>
                    <xdr:col>28</xdr:col>
                    <xdr:colOff>53340</xdr:colOff>
                    <xdr:row>2</xdr:row>
                    <xdr:rowOff>38100</xdr:rowOff>
                  </from>
                  <to>
                    <xdr:col>28</xdr:col>
                    <xdr:colOff>762000</xdr:colOff>
                    <xdr:row>3</xdr:row>
                    <xdr:rowOff>129540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4" r:id="rId5" name="Button 10">
              <controlPr defaultSize="0" print="0" autoFill="0" autoPict="0" macro="[0]!출력_기본">
                <anchor>
                  <from>
                    <xdr:col>22</xdr:col>
                    <xdr:colOff>106680</xdr:colOff>
                    <xdr:row>0</xdr:row>
                    <xdr:rowOff>91440</xdr:rowOff>
                  </from>
                  <to>
                    <xdr:col>23</xdr:col>
                    <xdr:colOff>335280</xdr:colOff>
                    <xdr:row>1</xdr:row>
                    <xdr:rowOff>91440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6" r:id="rId6" name="Button 12">
              <controlPr defaultSize="0" print="0" autoFill="0" autoPict="0" macro="[0]!초기화">
                <anchor>
                  <from>
                    <xdr:col>18</xdr:col>
                    <xdr:colOff>106680</xdr:colOff>
                    <xdr:row>0</xdr:row>
                    <xdr:rowOff>91440</xdr:rowOff>
                  </from>
                  <to>
                    <xdr:col>20</xdr:col>
                    <xdr:colOff>30480</xdr:colOff>
                    <xdr:row>1</xdr:row>
                    <xdr:rowOff>91440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7" r:id="rId7" name="Button 13">
              <controlPr defaultSize="0" print="0" autoFill="0" autoPict="0" macro="[0]!파일저장">
                <anchor>
                  <from>
                    <xdr:col>20</xdr:col>
                    <xdr:colOff>106680</xdr:colOff>
                    <xdr:row>0</xdr:row>
                    <xdr:rowOff>91440</xdr:rowOff>
                  </from>
                  <to>
                    <xdr:col>22</xdr:col>
                    <xdr:colOff>30480</xdr:colOff>
                    <xdr:row>1</xdr:row>
                    <xdr:rowOff>91440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교육과정편성표</vt:lpstr>
      <vt:lpstr>교육과정편성표!Print_Area</vt:lpstr>
    </vt:vector>
  </TitlesOfParts>
  <Company>DCMS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DURUDURU</dc:creator>
  <cp:lastModifiedBy>Windows User</cp:lastModifiedBy>
  <cp:lastPrinted>2018-11-18T22:01:41Z</cp:lastPrinted>
  <dcterms:created xsi:type="dcterms:W3CDTF">2012-12-06T04:59:35Z</dcterms:created>
  <dcterms:modified xsi:type="dcterms:W3CDTF">2018-11-18T22:20:33Z</dcterms:modified>
</cp:coreProperties>
</file>